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U\Desktop\"/>
    </mc:Choice>
  </mc:AlternateContent>
  <bookViews>
    <workbookView xWindow="0" yWindow="0" windowWidth="24000" windowHeight="9735"/>
  </bookViews>
  <sheets>
    <sheet name="Rekapitulácia stavby" sheetId="1" r:id="rId1"/>
    <sheet name="001 - Parkovisko pri cint..." sheetId="2" r:id="rId2"/>
    <sheet name="002 - Lávka cez potok 1" sheetId="3" r:id="rId3"/>
    <sheet name="003 - Lávka cez potok 2" sheetId="4" r:id="rId4"/>
  </sheets>
  <definedNames>
    <definedName name="_xlnm._FilterDatabase" localSheetId="1" hidden="1">'001 - Parkovisko pri cint...'!$C$121:$K$146</definedName>
    <definedName name="_xlnm._FilterDatabase" localSheetId="2" hidden="1">'002 - Lávka cez potok 1'!$C$121:$K$141</definedName>
    <definedName name="_xlnm._FilterDatabase" localSheetId="3" hidden="1">'003 - Lávka cez potok 2'!$C$121:$K$141</definedName>
    <definedName name="_xlnm.Print_Titles" localSheetId="1">'001 - Parkovisko pri cint...'!$121:$121</definedName>
    <definedName name="_xlnm.Print_Titles" localSheetId="2">'002 - Lávka cez potok 1'!$121:$121</definedName>
    <definedName name="_xlnm.Print_Titles" localSheetId="3">'003 - Lávka cez potok 2'!$121:$121</definedName>
    <definedName name="_xlnm.Print_Titles" localSheetId="0">'Rekapitulácia stavby'!$92:$92</definedName>
    <definedName name="_xlnm.Print_Area" localSheetId="1">'001 - Parkovisko pri cint...'!$C$4:$J$76,'001 - Parkovisko pri cint...'!$C$82:$J$103,'001 - Parkovisko pri cint...'!$C$109:$K$146</definedName>
    <definedName name="_xlnm.Print_Area" localSheetId="2">'002 - Lávka cez potok 1'!$C$4:$J$76,'002 - Lávka cez potok 1'!$C$82:$J$103,'002 - Lávka cez potok 1'!$C$109:$K$141</definedName>
    <definedName name="_xlnm.Print_Area" localSheetId="3">'003 - Lávka cez potok 2'!$C$4:$J$76,'003 - Lávka cez potok 2'!$C$82:$J$103,'003 - Lávka cez potok 2'!$C$109:$K$141</definedName>
    <definedName name="_xlnm.Print_Area" localSheetId="0">'Rekapitulácia stavby'!$D$4:$AO$76,'Rekapitulácia stavby'!$C$82:$AQ$98</definedName>
  </definedNames>
  <calcPr calcId="152511"/>
</workbook>
</file>

<file path=xl/calcChain.xml><?xml version="1.0" encoding="utf-8"?>
<calcChain xmlns="http://schemas.openxmlformats.org/spreadsheetml/2006/main">
  <c r="J37" i="4" l="1"/>
  <c r="J36" i="4"/>
  <c r="AY97" i="1"/>
  <c r="J35" i="4"/>
  <c r="AX97" i="1" s="1"/>
  <c r="BI141" i="4"/>
  <c r="BH141" i="4"/>
  <c r="BG141" i="4"/>
  <c r="BE141" i="4"/>
  <c r="T141" i="4"/>
  <c r="R141" i="4"/>
  <c r="P141" i="4"/>
  <c r="BK141" i="4"/>
  <c r="J141" i="4"/>
  <c r="BF141" i="4"/>
  <c r="BI140" i="4"/>
  <c r="BH140" i="4"/>
  <c r="BG140" i="4"/>
  <c r="BE140" i="4"/>
  <c r="T140" i="4"/>
  <c r="R140" i="4"/>
  <c r="P140" i="4"/>
  <c r="BK140" i="4"/>
  <c r="J140" i="4"/>
  <c r="BF140" i="4" s="1"/>
  <c r="BI139" i="4"/>
  <c r="BH139" i="4"/>
  <c r="BG139" i="4"/>
  <c r="BE139" i="4"/>
  <c r="T139" i="4"/>
  <c r="R139" i="4"/>
  <c r="P139" i="4"/>
  <c r="BK139" i="4"/>
  <c r="J139" i="4"/>
  <c r="BF139" i="4"/>
  <c r="BI138" i="4"/>
  <c r="BH138" i="4"/>
  <c r="BG138" i="4"/>
  <c r="BE138" i="4"/>
  <c r="T138" i="4"/>
  <c r="R138" i="4"/>
  <c r="P138" i="4"/>
  <c r="BK138" i="4"/>
  <c r="J138" i="4"/>
  <c r="BF138" i="4" s="1"/>
  <c r="BI137" i="4"/>
  <c r="BH137" i="4"/>
  <c r="BG137" i="4"/>
  <c r="BE137" i="4"/>
  <c r="T137" i="4"/>
  <c r="R137" i="4"/>
  <c r="R136" i="4" s="1"/>
  <c r="R135" i="4" s="1"/>
  <c r="P137" i="4"/>
  <c r="P136" i="4" s="1"/>
  <c r="P135" i="4" s="1"/>
  <c r="BK137" i="4"/>
  <c r="BK136" i="4"/>
  <c r="J137" i="4"/>
  <c r="BF137" i="4" s="1"/>
  <c r="BI134" i="4"/>
  <c r="BH134" i="4"/>
  <c r="BG134" i="4"/>
  <c r="BE134" i="4"/>
  <c r="T134" i="4"/>
  <c r="T133" i="4" s="1"/>
  <c r="R134" i="4"/>
  <c r="R133" i="4"/>
  <c r="P134" i="4"/>
  <c r="P133" i="4" s="1"/>
  <c r="BK134" i="4"/>
  <c r="BK133" i="4"/>
  <c r="J133" i="4"/>
  <c r="J100" i="4" s="1"/>
  <c r="J134" i="4"/>
  <c r="BF134" i="4" s="1"/>
  <c r="BI132" i="4"/>
  <c r="BH132" i="4"/>
  <c r="BG132" i="4"/>
  <c r="BE132" i="4"/>
  <c r="T132" i="4"/>
  <c r="R132" i="4"/>
  <c r="P132" i="4"/>
  <c r="BK132" i="4"/>
  <c r="J132" i="4"/>
  <c r="BF132" i="4" s="1"/>
  <c r="BI131" i="4"/>
  <c r="BH131" i="4"/>
  <c r="BG131" i="4"/>
  <c r="BE131" i="4"/>
  <c r="T131" i="4"/>
  <c r="R131" i="4"/>
  <c r="P131" i="4"/>
  <c r="BK131" i="4"/>
  <c r="J131" i="4"/>
  <c r="BF131" i="4"/>
  <c r="BI130" i="4"/>
  <c r="BH130" i="4"/>
  <c r="BG130" i="4"/>
  <c r="BE130" i="4"/>
  <c r="T130" i="4"/>
  <c r="T129" i="4" s="1"/>
  <c r="R130" i="4"/>
  <c r="R129" i="4"/>
  <c r="P130" i="4"/>
  <c r="P129" i="4" s="1"/>
  <c r="BK130" i="4"/>
  <c r="BK129" i="4"/>
  <c r="J129" i="4"/>
  <c r="J99" i="4" s="1"/>
  <c r="J130" i="4"/>
  <c r="BF130" i="4" s="1"/>
  <c r="BI128" i="4"/>
  <c r="BH128" i="4"/>
  <c r="BG128" i="4"/>
  <c r="BE128" i="4"/>
  <c r="T128" i="4"/>
  <c r="R128" i="4"/>
  <c r="P128" i="4"/>
  <c r="BK128" i="4"/>
  <c r="J128" i="4"/>
  <c r="BF128" i="4" s="1"/>
  <c r="BI127" i="4"/>
  <c r="BH127" i="4"/>
  <c r="BG127" i="4"/>
  <c r="BE127" i="4"/>
  <c r="T127" i="4"/>
  <c r="R127" i="4"/>
  <c r="P127" i="4"/>
  <c r="BK127" i="4"/>
  <c r="J127" i="4"/>
  <c r="BF127" i="4"/>
  <c r="BI126" i="4"/>
  <c r="F37" i="4" s="1"/>
  <c r="BD97" i="1" s="1"/>
  <c r="BH126" i="4"/>
  <c r="BG126" i="4"/>
  <c r="BE126" i="4"/>
  <c r="T126" i="4"/>
  <c r="R126" i="4"/>
  <c r="P126" i="4"/>
  <c r="BK126" i="4"/>
  <c r="J126" i="4"/>
  <c r="BF126" i="4" s="1"/>
  <c r="BI125" i="4"/>
  <c r="BH125" i="4"/>
  <c r="F36" i="4" s="1"/>
  <c r="BC97" i="1" s="1"/>
  <c r="BG125" i="4"/>
  <c r="F35" i="4" s="1"/>
  <c r="BB97" i="1" s="1"/>
  <c r="BE125" i="4"/>
  <c r="F33" i="4" s="1"/>
  <c r="AZ97" i="1" s="1"/>
  <c r="J33" i="4"/>
  <c r="AV97" i="1" s="1"/>
  <c r="T125" i="4"/>
  <c r="R125" i="4"/>
  <c r="R124" i="4" s="1"/>
  <c r="R123" i="4" s="1"/>
  <c r="R122" i="4" s="1"/>
  <c r="P125" i="4"/>
  <c r="BK125" i="4"/>
  <c r="BK124" i="4" s="1"/>
  <c r="J124" i="4" s="1"/>
  <c r="J98" i="4" s="1"/>
  <c r="BK123" i="4"/>
  <c r="J125" i="4"/>
  <c r="BF125" i="4"/>
  <c r="J119" i="4"/>
  <c r="J118" i="4"/>
  <c r="F118" i="4"/>
  <c r="F116" i="4"/>
  <c r="E114" i="4"/>
  <c r="J92" i="4"/>
  <c r="J91" i="4"/>
  <c r="F91" i="4"/>
  <c r="F89" i="4"/>
  <c r="E87" i="4"/>
  <c r="J18" i="4"/>
  <c r="E18" i="4"/>
  <c r="F92" i="4" s="1"/>
  <c r="F119" i="4"/>
  <c r="J17" i="4"/>
  <c r="J12" i="4"/>
  <c r="J89" i="4" s="1"/>
  <c r="J116" i="4"/>
  <c r="E7" i="4"/>
  <c r="E112" i="4"/>
  <c r="E85" i="4"/>
  <c r="J37" i="3"/>
  <c r="J36" i="3"/>
  <c r="AY96" i="1"/>
  <c r="J35" i="3"/>
  <c r="AX96" i="1" s="1"/>
  <c r="BI141" i="3"/>
  <c r="BH141" i="3"/>
  <c r="BG141" i="3"/>
  <c r="BE141" i="3"/>
  <c r="T141" i="3"/>
  <c r="R141" i="3"/>
  <c r="P141" i="3"/>
  <c r="BK141" i="3"/>
  <c r="J141" i="3"/>
  <c r="BF141" i="3"/>
  <c r="BI140" i="3"/>
  <c r="BH140" i="3"/>
  <c r="BG140" i="3"/>
  <c r="BE140" i="3"/>
  <c r="T140" i="3"/>
  <c r="R140" i="3"/>
  <c r="P140" i="3"/>
  <c r="BK140" i="3"/>
  <c r="J140" i="3"/>
  <c r="BF140" i="3" s="1"/>
  <c r="BI139" i="3"/>
  <c r="BH139" i="3"/>
  <c r="BG139" i="3"/>
  <c r="BE139" i="3"/>
  <c r="T139" i="3"/>
  <c r="R139" i="3"/>
  <c r="P139" i="3"/>
  <c r="BK139" i="3"/>
  <c r="J139" i="3"/>
  <c r="BF139" i="3"/>
  <c r="BI138" i="3"/>
  <c r="BH138" i="3"/>
  <c r="BG138" i="3"/>
  <c r="BE138" i="3"/>
  <c r="T138" i="3"/>
  <c r="T136" i="3" s="1"/>
  <c r="T135" i="3" s="1"/>
  <c r="R138" i="3"/>
  <c r="P138" i="3"/>
  <c r="BK138" i="3"/>
  <c r="J138" i="3"/>
  <c r="BF138" i="3" s="1"/>
  <c r="BI137" i="3"/>
  <c r="BH137" i="3"/>
  <c r="BG137" i="3"/>
  <c r="BE137" i="3"/>
  <c r="T137" i="3"/>
  <c r="R137" i="3"/>
  <c r="R136" i="3" s="1"/>
  <c r="R135" i="3" s="1"/>
  <c r="P137" i="3"/>
  <c r="P136" i="3" s="1"/>
  <c r="P135" i="3" s="1"/>
  <c r="BK137" i="3"/>
  <c r="BK136" i="3"/>
  <c r="J137" i="3"/>
  <c r="BF137" i="3" s="1"/>
  <c r="BI134" i="3"/>
  <c r="BH134" i="3"/>
  <c r="BG134" i="3"/>
  <c r="BE134" i="3"/>
  <c r="T134" i="3"/>
  <c r="T133" i="3" s="1"/>
  <c r="R134" i="3"/>
  <c r="R133" i="3"/>
  <c r="P134" i="3"/>
  <c r="P133" i="3" s="1"/>
  <c r="BK134" i="3"/>
  <c r="BK133" i="3"/>
  <c r="J133" i="3"/>
  <c r="J100" i="3" s="1"/>
  <c r="J134" i="3"/>
  <c r="BF134" i="3" s="1"/>
  <c r="BI132" i="3"/>
  <c r="BH132" i="3"/>
  <c r="BG132" i="3"/>
  <c r="BE132" i="3"/>
  <c r="T132" i="3"/>
  <c r="R132" i="3"/>
  <c r="P132" i="3"/>
  <c r="BK132" i="3"/>
  <c r="J132" i="3"/>
  <c r="BF132" i="3" s="1"/>
  <c r="BI131" i="3"/>
  <c r="BH131" i="3"/>
  <c r="BG131" i="3"/>
  <c r="BE131" i="3"/>
  <c r="T131" i="3"/>
  <c r="R131" i="3"/>
  <c r="P131" i="3"/>
  <c r="BK131" i="3"/>
  <c r="J131" i="3"/>
  <c r="BF131" i="3"/>
  <c r="BI130" i="3"/>
  <c r="BH130" i="3"/>
  <c r="BG130" i="3"/>
  <c r="BE130" i="3"/>
  <c r="T130" i="3"/>
  <c r="T129" i="3" s="1"/>
  <c r="R130" i="3"/>
  <c r="R129" i="3"/>
  <c r="P130" i="3"/>
  <c r="BK130" i="3"/>
  <c r="BK129" i="3"/>
  <c r="J129" i="3"/>
  <c r="J99" i="3" s="1"/>
  <c r="J130" i="3"/>
  <c r="BF130" i="3" s="1"/>
  <c r="BI128" i="3"/>
  <c r="BH128" i="3"/>
  <c r="BG128" i="3"/>
  <c r="BE128" i="3"/>
  <c r="T128" i="3"/>
  <c r="R128" i="3"/>
  <c r="P128" i="3"/>
  <c r="BK128" i="3"/>
  <c r="J128" i="3"/>
  <c r="BF128" i="3" s="1"/>
  <c r="BI127" i="3"/>
  <c r="BH127" i="3"/>
  <c r="BG127" i="3"/>
  <c r="BE127" i="3"/>
  <c r="T127" i="3"/>
  <c r="R127" i="3"/>
  <c r="P127" i="3"/>
  <c r="BK127" i="3"/>
  <c r="J127" i="3"/>
  <c r="BF127" i="3"/>
  <c r="BI126" i="3"/>
  <c r="BH126" i="3"/>
  <c r="BG126" i="3"/>
  <c r="BE126" i="3"/>
  <c r="T126" i="3"/>
  <c r="R126" i="3"/>
  <c r="P126" i="3"/>
  <c r="BK126" i="3"/>
  <c r="J126" i="3"/>
  <c r="BF126" i="3" s="1"/>
  <c r="BI125" i="3"/>
  <c r="BH125" i="3"/>
  <c r="F36" i="3" s="1"/>
  <c r="BC96" i="1" s="1"/>
  <c r="BG125" i="3"/>
  <c r="BE125" i="3"/>
  <c r="F33" i="3" s="1"/>
  <c r="AZ96" i="1" s="1"/>
  <c r="AZ94" i="1" s="1"/>
  <c r="J33" i="3"/>
  <c r="AV96" i="1" s="1"/>
  <c r="T125" i="3"/>
  <c r="R125" i="3"/>
  <c r="R124" i="3" s="1"/>
  <c r="R123" i="3" s="1"/>
  <c r="P125" i="3"/>
  <c r="P124" i="3" s="1"/>
  <c r="BK125" i="3"/>
  <c r="BK124" i="3" s="1"/>
  <c r="J124" i="3" s="1"/>
  <c r="J98" i="3" s="1"/>
  <c r="BK123" i="3"/>
  <c r="J125" i="3"/>
  <c r="BF125" i="3"/>
  <c r="J119" i="3"/>
  <c r="J118" i="3"/>
  <c r="F118" i="3"/>
  <c r="F116" i="3"/>
  <c r="E114" i="3"/>
  <c r="J92" i="3"/>
  <c r="J91" i="3"/>
  <c r="F91" i="3"/>
  <c r="F89" i="3"/>
  <c r="E87" i="3"/>
  <c r="J18" i="3"/>
  <c r="E18" i="3"/>
  <c r="F92" i="3" s="1"/>
  <c r="F119" i="3"/>
  <c r="J17" i="3"/>
  <c r="J12" i="3"/>
  <c r="J89" i="3" s="1"/>
  <c r="E7" i="3"/>
  <c r="E112" i="3"/>
  <c r="E85" i="3"/>
  <c r="J37" i="2"/>
  <c r="J36" i="2"/>
  <c r="AY95" i="1"/>
  <c r="J35" i="2"/>
  <c r="AX95" i="1" s="1"/>
  <c r="BI146" i="2"/>
  <c r="BH146" i="2"/>
  <c r="BG146" i="2"/>
  <c r="BE146" i="2"/>
  <c r="T146" i="2"/>
  <c r="T145" i="2"/>
  <c r="R146" i="2"/>
  <c r="R145" i="2" s="1"/>
  <c r="P146" i="2"/>
  <c r="P145" i="2"/>
  <c r="BK146" i="2"/>
  <c r="BK145" i="2" s="1"/>
  <c r="J145" i="2" s="1"/>
  <c r="J102" i="2" s="1"/>
  <c r="J146" i="2"/>
  <c r="BF146" i="2"/>
  <c r="BI144" i="2"/>
  <c r="BH144" i="2"/>
  <c r="BG144" i="2"/>
  <c r="BE144" i="2"/>
  <c r="T144" i="2"/>
  <c r="R144" i="2"/>
  <c r="P144" i="2"/>
  <c r="BK144" i="2"/>
  <c r="J144" i="2"/>
  <c r="BF144" i="2"/>
  <c r="BI143" i="2"/>
  <c r="BH143" i="2"/>
  <c r="BG143" i="2"/>
  <c r="BE143" i="2"/>
  <c r="T143" i="2"/>
  <c r="R143" i="2"/>
  <c r="P143" i="2"/>
  <c r="BK143" i="2"/>
  <c r="J143" i="2"/>
  <c r="BF143" i="2" s="1"/>
  <c r="BI142" i="2"/>
  <c r="BH142" i="2"/>
  <c r="BG142" i="2"/>
  <c r="BE142" i="2"/>
  <c r="T142" i="2"/>
  <c r="R142" i="2"/>
  <c r="P142" i="2"/>
  <c r="P139" i="2" s="1"/>
  <c r="BK142" i="2"/>
  <c r="J142" i="2"/>
  <c r="BF142" i="2"/>
  <c r="BI141" i="2"/>
  <c r="BH141" i="2"/>
  <c r="BG141" i="2"/>
  <c r="BE141" i="2"/>
  <c r="T141" i="2"/>
  <c r="T139" i="2" s="1"/>
  <c r="R141" i="2"/>
  <c r="P141" i="2"/>
  <c r="BK141" i="2"/>
  <c r="J141" i="2"/>
  <c r="BF141" i="2" s="1"/>
  <c r="BI140" i="2"/>
  <c r="BH140" i="2"/>
  <c r="BG140" i="2"/>
  <c r="BE140" i="2"/>
  <c r="T140" i="2"/>
  <c r="R140" i="2"/>
  <c r="R139" i="2" s="1"/>
  <c r="P140" i="2"/>
  <c r="BK140" i="2"/>
  <c r="BK139" i="2" s="1"/>
  <c r="J139" i="2" s="1"/>
  <c r="J101" i="2" s="1"/>
  <c r="J140" i="2"/>
  <c r="BF140" i="2"/>
  <c r="BI138" i="2"/>
  <c r="BH138" i="2"/>
  <c r="BG138" i="2"/>
  <c r="BE138" i="2"/>
  <c r="T138" i="2"/>
  <c r="R138" i="2"/>
  <c r="P138" i="2"/>
  <c r="BK138" i="2"/>
  <c r="J138" i="2"/>
  <c r="BF138" i="2"/>
  <c r="BI137" i="2"/>
  <c r="BH137" i="2"/>
  <c r="BG137" i="2"/>
  <c r="BE137" i="2"/>
  <c r="T137" i="2"/>
  <c r="R137" i="2"/>
  <c r="P137" i="2"/>
  <c r="BK137" i="2"/>
  <c r="J137" i="2"/>
  <c r="BF137" i="2" s="1"/>
  <c r="BI136" i="2"/>
  <c r="BH136" i="2"/>
  <c r="BG136" i="2"/>
  <c r="BE136" i="2"/>
  <c r="T136" i="2"/>
  <c r="R136" i="2"/>
  <c r="P136" i="2"/>
  <c r="BK136" i="2"/>
  <c r="J136" i="2"/>
  <c r="BF136" i="2"/>
  <c r="BI135" i="2"/>
  <c r="BH135" i="2"/>
  <c r="BG135" i="2"/>
  <c r="BE135" i="2"/>
  <c r="T135" i="2"/>
  <c r="T134" i="2" s="1"/>
  <c r="R135" i="2"/>
  <c r="R134" i="2"/>
  <c r="P135" i="2"/>
  <c r="BK135" i="2"/>
  <c r="BK134" i="2"/>
  <c r="J134" i="2"/>
  <c r="J100" i="2" s="1"/>
  <c r="J135" i="2"/>
  <c r="BF135" i="2" s="1"/>
  <c r="BI133" i="2"/>
  <c r="BH133" i="2"/>
  <c r="BG133" i="2"/>
  <c r="BE133" i="2"/>
  <c r="T133" i="2"/>
  <c r="T131" i="2" s="1"/>
  <c r="R133" i="2"/>
  <c r="P133" i="2"/>
  <c r="BK133" i="2"/>
  <c r="J133" i="2"/>
  <c r="BF133" i="2" s="1"/>
  <c r="BI132" i="2"/>
  <c r="BH132" i="2"/>
  <c r="BG132" i="2"/>
  <c r="BE132" i="2"/>
  <c r="T132" i="2"/>
  <c r="R132" i="2"/>
  <c r="R131" i="2" s="1"/>
  <c r="P132" i="2"/>
  <c r="P131" i="2"/>
  <c r="BK132" i="2"/>
  <c r="BK131" i="2" s="1"/>
  <c r="J131" i="2" s="1"/>
  <c r="J99" i="2" s="1"/>
  <c r="J132" i="2"/>
  <c r="BF132" i="2"/>
  <c r="BI130" i="2"/>
  <c r="BH130" i="2"/>
  <c r="BG130" i="2"/>
  <c r="BE130" i="2"/>
  <c r="T130" i="2"/>
  <c r="R130" i="2"/>
  <c r="P130" i="2"/>
  <c r="BK130" i="2"/>
  <c r="J130" i="2"/>
  <c r="BF130" i="2"/>
  <c r="BI129" i="2"/>
  <c r="BH129" i="2"/>
  <c r="BG129" i="2"/>
  <c r="BE129" i="2"/>
  <c r="T129" i="2"/>
  <c r="R129" i="2"/>
  <c r="P129" i="2"/>
  <c r="BK129" i="2"/>
  <c r="J129" i="2"/>
  <c r="BF129" i="2" s="1"/>
  <c r="BI128" i="2"/>
  <c r="BH128" i="2"/>
  <c r="BG128" i="2"/>
  <c r="BE128" i="2"/>
  <c r="T128" i="2"/>
  <c r="R128" i="2"/>
  <c r="P128" i="2"/>
  <c r="BK128" i="2"/>
  <c r="J128" i="2"/>
  <c r="BF128" i="2"/>
  <c r="BI127" i="2"/>
  <c r="BH127" i="2"/>
  <c r="BG127" i="2"/>
  <c r="BE127" i="2"/>
  <c r="T127" i="2"/>
  <c r="T124" i="2" s="1"/>
  <c r="R127" i="2"/>
  <c r="P127" i="2"/>
  <c r="BK127" i="2"/>
  <c r="J127" i="2"/>
  <c r="BF127" i="2" s="1"/>
  <c r="BI126" i="2"/>
  <c r="BH126" i="2"/>
  <c r="BG126" i="2"/>
  <c r="F35" i="2" s="1"/>
  <c r="BE126" i="2"/>
  <c r="T126" i="2"/>
  <c r="R126" i="2"/>
  <c r="P126" i="2"/>
  <c r="P124" i="2" s="1"/>
  <c r="BK126" i="2"/>
  <c r="J126" i="2"/>
  <c r="BF126" i="2"/>
  <c r="BI125" i="2"/>
  <c r="F37" i="2" s="1"/>
  <c r="BD95" i="1" s="1"/>
  <c r="BH125" i="2"/>
  <c r="F36" i="2"/>
  <c r="BC95" i="1" s="1"/>
  <c r="BC94" i="1" s="1"/>
  <c r="BG125" i="2"/>
  <c r="BB95" i="1"/>
  <c r="BE125" i="2"/>
  <c r="J33" i="2" s="1"/>
  <c r="AV95" i="1" s="1"/>
  <c r="F33" i="2"/>
  <c r="AZ95" i="1" s="1"/>
  <c r="T125" i="2"/>
  <c r="T123" i="2"/>
  <c r="T122" i="2" s="1"/>
  <c r="R125" i="2"/>
  <c r="R124" i="2"/>
  <c r="R123" i="2"/>
  <c r="R122" i="2" s="1"/>
  <c r="P125" i="2"/>
  <c r="BK125" i="2"/>
  <c r="BK124" i="2"/>
  <c r="J125" i="2"/>
  <c r="BF125" i="2" s="1"/>
  <c r="J119" i="2"/>
  <c r="J118" i="2"/>
  <c r="F118" i="2"/>
  <c r="F116" i="2"/>
  <c r="E114" i="2"/>
  <c r="J92" i="2"/>
  <c r="J91" i="2"/>
  <c r="F91" i="2"/>
  <c r="F89" i="2"/>
  <c r="E87" i="2"/>
  <c r="J18" i="2"/>
  <c r="E18" i="2"/>
  <c r="F119" i="2" s="1"/>
  <c r="F92" i="2"/>
  <c r="J17" i="2"/>
  <c r="J12" i="2"/>
  <c r="J116" i="2" s="1"/>
  <c r="E7" i="2"/>
  <c r="AS94" i="1"/>
  <c r="L90" i="1"/>
  <c r="AM90" i="1"/>
  <c r="AM89" i="1"/>
  <c r="L89" i="1"/>
  <c r="AM87" i="1"/>
  <c r="L87" i="1"/>
  <c r="L85" i="1"/>
  <c r="L84" i="1"/>
  <c r="J89" i="2" l="1"/>
  <c r="J116" i="3"/>
  <c r="AV94" i="1"/>
  <c r="W29" i="1"/>
  <c r="J123" i="4"/>
  <c r="J97" i="4" s="1"/>
  <c r="BK122" i="4"/>
  <c r="J122" i="4" s="1"/>
  <c r="J136" i="4"/>
  <c r="J102" i="4" s="1"/>
  <c r="BK135" i="4"/>
  <c r="J135" i="4" s="1"/>
  <c r="J101" i="4" s="1"/>
  <c r="J124" i="2"/>
  <c r="J98" i="2" s="1"/>
  <c r="BK123" i="2"/>
  <c r="P134" i="2"/>
  <c r="P123" i="2" s="1"/>
  <c r="P122" i="2" s="1"/>
  <c r="AU95" i="1" s="1"/>
  <c r="J123" i="3"/>
  <c r="J97" i="3" s="1"/>
  <c r="R122" i="3"/>
  <c r="F35" i="3"/>
  <c r="BB96" i="1" s="1"/>
  <c r="BB94" i="1" s="1"/>
  <c r="F37" i="3"/>
  <c r="BD96" i="1" s="1"/>
  <c r="BD94" i="1" s="1"/>
  <c r="W33" i="1" s="1"/>
  <c r="P129" i="3"/>
  <c r="P123" i="3" s="1"/>
  <c r="P122" i="3" s="1"/>
  <c r="AU96" i="1" s="1"/>
  <c r="J136" i="3"/>
  <c r="J102" i="3" s="1"/>
  <c r="BK135" i="3"/>
  <c r="J135" i="3" s="1"/>
  <c r="J101" i="3" s="1"/>
  <c r="J34" i="4"/>
  <c r="AW97" i="1" s="1"/>
  <c r="AT97" i="1" s="1"/>
  <c r="F34" i="4"/>
  <c r="BA97" i="1" s="1"/>
  <c r="T124" i="4"/>
  <c r="T123" i="4" s="1"/>
  <c r="F34" i="2"/>
  <c r="BA95" i="1" s="1"/>
  <c r="BA94" i="1" s="1"/>
  <c r="J34" i="2"/>
  <c r="AW95" i="1" s="1"/>
  <c r="AT95" i="1" s="1"/>
  <c r="AY94" i="1"/>
  <c r="W32" i="1"/>
  <c r="J34" i="3"/>
  <c r="AW96" i="1" s="1"/>
  <c r="AT96" i="1" s="1"/>
  <c r="F34" i="3"/>
  <c r="BA96" i="1" s="1"/>
  <c r="T124" i="3"/>
  <c r="T123" i="3" s="1"/>
  <c r="T122" i="3" s="1"/>
  <c r="T136" i="4"/>
  <c r="T135" i="4" s="1"/>
  <c r="E112" i="2"/>
  <c r="E85" i="2"/>
  <c r="P124" i="4"/>
  <c r="P123" i="4" s="1"/>
  <c r="P122" i="4" s="1"/>
  <c r="AU97" i="1" s="1"/>
  <c r="AU94" i="1" l="1"/>
  <c r="T122" i="4"/>
  <c r="J123" i="2"/>
  <c r="J97" i="2" s="1"/>
  <c r="BK122" i="2"/>
  <c r="J122" i="2" s="1"/>
  <c r="J30" i="4"/>
  <c r="J96" i="4"/>
  <c r="AK29" i="1"/>
  <c r="AT94" i="1"/>
  <c r="AX94" i="1"/>
  <c r="W31" i="1"/>
  <c r="BK122" i="3"/>
  <c r="J122" i="3" s="1"/>
  <c r="W30" i="1"/>
  <c r="AW94" i="1"/>
  <c r="AK30" i="1" s="1"/>
  <c r="J96" i="2" l="1"/>
  <c r="J30" i="2"/>
  <c r="J30" i="3"/>
  <c r="J96" i="3"/>
  <c r="J39" i="4"/>
  <c r="AG97" i="1"/>
  <c r="AN97" i="1" s="1"/>
  <c r="J39" i="3" l="1"/>
  <c r="AG96" i="1"/>
  <c r="AN96" i="1" s="1"/>
  <c r="J39" i="2"/>
  <c r="AG95" i="1"/>
  <c r="AN95" i="1" l="1"/>
  <c r="AG94" i="1"/>
  <c r="AN94" i="1" l="1"/>
  <c r="AK26" i="1"/>
  <c r="AK35" i="1" s="1"/>
</calcChain>
</file>

<file path=xl/sharedStrings.xml><?xml version="1.0" encoding="utf-8"?>
<sst xmlns="http://schemas.openxmlformats.org/spreadsheetml/2006/main" count="1279" uniqueCount="254">
  <si>
    <t>Export Komplet</t>
  </si>
  <si>
    <t/>
  </si>
  <si>
    <t>2.0</t>
  </si>
  <si>
    <t>ZAMOK</t>
  </si>
  <si>
    <t>False</t>
  </si>
  <si>
    <t>{4c08b35e-c1c6-4b48-a381-6e329da8e62e}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</si>
  <si>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</si>
  <si>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</si>
  <si>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</si>
  <si>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</si>
  <si>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</si>
  <si>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</si>
  <si>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S2019-10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</si>
  <si>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</si>
  <si>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</si>
  <si>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Novostavba dvoch lávok cez potok a parkoviska pri cintoríne</t>
  </si>
  <si>
    <t>JKSO:</t>
  </si>
  <si>
    <t>KS:</t>
  </si>
  <si>
    <t>Miesto:</t>
  </si>
  <si>
    <t>Obec Reľov, pozemok p.č. 323/4, 85, 208, 173, 2545</t>
  </si>
  <si>
    <t>Dátum:</t>
  </si>
  <si>
    <t>Objednávateľ:</t>
  </si>
  <si>
    <t>IČO:</t>
  </si>
  <si>
    <t>Obec Reľov</t>
  </si>
  <si>
    <t>IČ DPH:</t>
  </si>
  <si>
    <t>Zhotoviteľ:</t>
  </si>
  <si>
    <t>Vyplň údaj</t>
  </si>
  <si>
    <t>Projektant:</t>
  </si>
  <si>
    <t>Ing. Štefan Vilga, Hviezdoslavova 18, Sp. Belá</t>
  </si>
  <si>
    <t>True</t>
  </si>
  <si>
    <t>0,01</t>
  </si>
  <si>
    <t>Spracovateľ:</t>
  </si>
  <si>
    <t>Ing. Vladimír Dubjel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</si>
  <si>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</si>
  <si>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</si>
  <si>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</si>
  <si>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</si>
  <si>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</si>
  <si>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</si>
  <si>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</si>
  <si>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</si>
  <si>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</si>
  <si>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</si>
  <si>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</si>
  <si>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</si>
  <si>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</si>
  <si>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</si>
  <si>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</si>
  <si>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</si>
  <si>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</si>
  <si>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</si>
  <si>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</si>
  <si>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</si>
  <si>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</si>
  <si>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</si>
  <si>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</si>
  <si>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</si>
  <si>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</si>
  <si>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</si>
  <si>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</si>
  <si>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</si>
  <si>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</si>
  <si>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</si>
  <si>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</si>
  <si>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</si>
  <si>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</si>
  <si>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</si>
  <si>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</si>
  <si>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</si>
  <si>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</si>
  <si>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</si>
  <si>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</si>
  <si>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</si>
  <si>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</si>
  <si>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</si>
  <si>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</si>
  <si>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</si>
  <si>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</si>
  <si>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</si>
  <si>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001</t>
  </si>
  <si>
    <t>Parkovisko pri cintoríne</t>
  </si>
  <si>
    <t>STA</t>
  </si>
  <si>
    <t>1</t>
  </si>
  <si>
    <t>{f5a255f7-82d4-4de1-a31f-ec834d21860f}</t>
  </si>
  <si>
    <t>002</t>
  </si>
  <si>
    <t>Lávka cez potok 1</t>
  </si>
  <si>
    <t>{d644dd0d-1efc-40ed-9a75-0ecf0d2b5240}</t>
  </si>
  <si>
    <t>003</t>
  </si>
  <si>
    <t>Lávka cez potok 2</t>
  </si>
  <si>
    <t>{bff54b33-9bc9-4889-bbbe-5161b8db1daf}</t>
  </si>
  <si>
    <t>KRYCÍ LIST ROZPOČTU</t>
  </si>
  <si>
    <t>Objekt:</t>
  </si>
  <si>
    <t>001 - Parkovisko pri cintoríne</t>
  </si>
  <si>
    <t>Obec Reľov, pozemok p.č. 323/4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</si>
  <si>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</si>
  <si>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</si>
  <si>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</si>
  <si>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</si>
  <si>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</si>
  <si>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</si>
  <si>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</si>
  <si>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</si>
  <si>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</si>
  <si>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</si>
  <si>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</si>
  <si>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</si>
  <si>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</si>
  <si>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</si>
  <si>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</si>
  <si>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</si>
  <si>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</si>
  <si>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</si>
  <si>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</si>
  <si>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</si>
  <si>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</si>
  <si>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</si>
  <si>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</si>
  <si>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</si>
  <si>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</si>
  <si>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</si>
  <si>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</si>
  <si>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</si>
  <si>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131201101</t>
  </si>
  <si>
    <t>Výkop nezapaženej jamy v hornine 3, do 100 m3</t>
  </si>
  <si>
    <t>m3</t>
  </si>
  <si>
    <t>CS CENEKON 2019 01</t>
  </si>
  <si>
    <t>4</t>
  </si>
  <si>
    <t>2</t>
  </si>
  <si>
    <t>749560032</t>
  </si>
  <si>
    <t>131201109</t>
  </si>
  <si>
    <t>Hĺbenie nezapažených jám a zárezov. Príplatok za lepivosť horniny 3</t>
  </si>
  <si>
    <t>-1151403698</t>
  </si>
  <si>
    <t>3</t>
  </si>
  <si>
    <t>162501102</t>
  </si>
  <si>
    <t>Vodorovné premiestnenie výkopku po spevnenej ceste z horniny tr.1-4, do 100 m3 na vzdialenosť do 3000 m</t>
  </si>
  <si>
    <t>-1152193036</t>
  </si>
  <si>
    <t>167101102</t>
  </si>
  <si>
    <t>Nakladanie neuľahnutého výkopku z hornín tr.1-4 nad 100 do 1000 m3</t>
  </si>
  <si>
    <t>45606002</t>
  </si>
  <si>
    <t>5</t>
  </si>
  <si>
    <t>171201101</t>
  </si>
  <si>
    <t>Uloženie sypaniny do násypov s rozprestretím sypaniny vo vrstvách a s hrubým urovnaním nezhutnených</t>
  </si>
  <si>
    <t>1613886697</t>
  </si>
  <si>
    <t>6</t>
  </si>
  <si>
    <t>181101102</t>
  </si>
  <si>
    <t>Úprava pláne v zárezoch v hornine 1-4 so zhutnením</t>
  </si>
  <si>
    <t>m2</t>
  </si>
  <si>
    <t>-1225853947</t>
  </si>
  <si>
    <t>Zakladanie</t>
  </si>
  <si>
    <t>7</t>
  </si>
  <si>
    <t>212752125</t>
  </si>
  <si>
    <t>Trativody z flexodrenážnych rúr DN 100</t>
  </si>
  <si>
    <t>m</t>
  </si>
  <si>
    <t>-158338389</t>
  </si>
  <si>
    <t>8</t>
  </si>
  <si>
    <t>212971112</t>
  </si>
  <si>
    <t>Opláštenie drenážnych rúr filtračnou textíliou DN 100</t>
  </si>
  <si>
    <t>1232377595</t>
  </si>
  <si>
    <t>Komunikácie</t>
  </si>
  <si>
    <t>9</t>
  </si>
  <si>
    <t>564782111</t>
  </si>
  <si>
    <t>Podklad alebo kryt z kameniva hrubého drveného veľ. 32-63 mm (vibr.štrk) po zhut.hr. 300 mm</t>
  </si>
  <si>
    <t>-988814335</t>
  </si>
  <si>
    <t>10</t>
  </si>
  <si>
    <t>573312111</t>
  </si>
  <si>
    <t>Preliatie podkladu alebo krytu z kameniva asfaltom v množstve 3,00 kg/m2</t>
  </si>
  <si>
    <t>701533734</t>
  </si>
  <si>
    <t>11</t>
  </si>
  <si>
    <t>577134111</t>
  </si>
  <si>
    <t>Asfaltový betón vrstva obrusná AC 8 O v pruhu š. do 3 m z nemodifik. asfaltu tr. II, po zhutnení hr. 40 mm</t>
  </si>
  <si>
    <t>1830116133</t>
  </si>
  <si>
    <t>12</t>
  </si>
  <si>
    <t>577174411</t>
  </si>
  <si>
    <t>Asfaltový betón vrstva ložná AC 22 L v pruhu š. do 3 m z nemodifik. asfaltu tr. I, po zhutnení hr. 80 mm</t>
  </si>
  <si>
    <t>-347824896</t>
  </si>
  <si>
    <t>Ostatné konštrukcie a práce-búranie</t>
  </si>
  <si>
    <t>13</t>
  </si>
  <si>
    <t>916362111</t>
  </si>
  <si>
    <t>Osadenie cestného obrubníka betónového stojatého do lôžka z betónu prostého tr. C 12/15 s bočnou oporou</t>
  </si>
  <si>
    <t>-1968947179</t>
  </si>
  <si>
    <t>14</t>
  </si>
  <si>
    <t>M</t>
  </si>
  <si>
    <t>592170001000</t>
  </si>
  <si>
    <t>Obrubník PREMAC cestný, lxšxv 1000x150x260 mm</t>
  </si>
  <si>
    <t>ks</t>
  </si>
  <si>
    <t>1660400994</t>
  </si>
  <si>
    <t>15</t>
  </si>
  <si>
    <t>919735112</t>
  </si>
  <si>
    <t>Rezanie existujúceho asfaltového krytu alebo podkladu hĺbky nad 50 do 100 mm</t>
  </si>
  <si>
    <t>1952075129</t>
  </si>
  <si>
    <t>16</t>
  </si>
  <si>
    <t>935112111</t>
  </si>
  <si>
    <t>Osadenie priekop. žľabu z betón. priekopových tvárnic šírky do 500 mm do betónu C 12/15</t>
  </si>
  <si>
    <t>-277531854</t>
  </si>
  <si>
    <t>17</t>
  </si>
  <si>
    <t>592270000300</t>
  </si>
  <si>
    <t>Tvárnica priekopová TBM 1-25</t>
  </si>
  <si>
    <t>1792579973</t>
  </si>
  <si>
    <t>99</t>
  </si>
  <si>
    <t>Presun hmôt HSV</t>
  </si>
  <si>
    <t>18</t>
  </si>
  <si>
    <t>998225111</t>
  </si>
  <si>
    <t>Presun hmôt pre pozemnú komunikáciu a letisko s krytom asfaltovým akejkoľvek dĺžky objektu</t>
  </si>
  <si>
    <t>t</t>
  </si>
  <si>
    <t>-67237888</t>
  </si>
  <si>
    <t>002 - Lávka cez potok 1</t>
  </si>
  <si>
    <t>Obec Reľov, pozemok p.č. 85,173, 208</t>
  </si>
  <si>
    <t>PSV - Práce a dodávky PSV</t>
  </si>
  <si>
    <t xml:space="preserve">    767 - Konštrukcie doplnkové kovové</t>
  </si>
  <si>
    <t>132311101</t>
  </si>
  <si>
    <t>Hĺbenie rýh šírky do 600 mm v  hornine tr.4 súdržných - ručným  alebo pneumatickým náradím</t>
  </si>
  <si>
    <t>-1581445245</t>
  </si>
  <si>
    <t>132311119</t>
  </si>
  <si>
    <t>Príplatok za lepivosť pri hĺbení rýh š do 600 mm ručným alebo pneumatickým náradím v hornine tr. 4</t>
  </si>
  <si>
    <t>347053063</t>
  </si>
  <si>
    <t>-1973815718</t>
  </si>
  <si>
    <t>167101100</t>
  </si>
  <si>
    <t>Nakladanie výkopku tr.1-4 ručne</t>
  </si>
  <si>
    <t>73781892</t>
  </si>
  <si>
    <t>275311116</t>
  </si>
  <si>
    <t>Základové pätky a bloky mostných konštrukcií z betónu prostého tr. C 16/20</t>
  </si>
  <si>
    <t>704979159</t>
  </si>
  <si>
    <t>275354111</t>
  </si>
  <si>
    <t>Debnenie základových pätiek mostných konštrukcií  - zhotovenie</t>
  </si>
  <si>
    <t>-36853962</t>
  </si>
  <si>
    <t>275354211</t>
  </si>
  <si>
    <t>Debnenie základových pätiek mostných konštrukcií  - odstránenie</t>
  </si>
  <si>
    <t>-1209216014</t>
  </si>
  <si>
    <t>998212111</t>
  </si>
  <si>
    <t>Presun hmôt pre mosty murované, monolitické,betónové,kovové,výšky mosta do 20 m</t>
  </si>
  <si>
    <t>1568806793</t>
  </si>
  <si>
    <t>PSV</t>
  </si>
  <si>
    <t>Práce a dodávky PSV</t>
  </si>
  <si>
    <t>767</t>
  </si>
  <si>
    <t>Konštrukcie doplnkové kovové</t>
  </si>
  <si>
    <t>767251111.1</t>
  </si>
  <si>
    <t>Montáž podláh z hliníkového ryhovaného plechu</t>
  </si>
  <si>
    <t>kg</t>
  </si>
  <si>
    <t>-1043877502</t>
  </si>
  <si>
    <t>1942100034.1</t>
  </si>
  <si>
    <t>Plech slzičkový hliníkový, hr. 3,5 mm</t>
  </si>
  <si>
    <t>32</t>
  </si>
  <si>
    <t>-409616608</t>
  </si>
  <si>
    <t>767995108</t>
  </si>
  <si>
    <t>Montáž ostatných atypických kovových stavebných doplnkových konštrukcií nad 500 kg</t>
  </si>
  <si>
    <t>-1558792710</t>
  </si>
  <si>
    <t>767995225.1</t>
  </si>
  <si>
    <t>Výroba atypického výrobku - lávka cez potok dl. 1m, náter</t>
  </si>
  <si>
    <t>933046481</t>
  </si>
  <si>
    <t>998767101</t>
  </si>
  <si>
    <t>Presun hmôt pre kovové stavebné doplnkové konštrukcie v objektoch výšky do 6 m</t>
  </si>
  <si>
    <t>1089112453</t>
  </si>
  <si>
    <t>003 - Lávka cez potok 2</t>
  </si>
  <si>
    <t>Obec Reľov, pozemok p.č. 2545/8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</si>
</sst>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  <protection locked="0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67" fontId="21" fillId="0" borderId="0" xfId="0" applyNumberFormat="1" applyFont="1" applyAlignment="1" applyProtection="1"/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167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167" fontId="19" fillId="2" borderId="22" xfId="0" applyNumberFormat="1" applyFont="1" applyFill="1" applyBorder="1" applyAlignment="1" applyProtection="1">
      <alignment vertical="center"/>
      <protection locked="0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167" fontId="31" fillId="2" borderId="22" xfId="0" applyNumberFormat="1" applyFont="1" applyFill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14" fontId="2" fillId="2" borderId="0" xfId="0" applyNumberFormat="1" applyFont="1" applyFill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left" vertical="center" wrapText="1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center" vertical="center"/>
    </xf>
    <xf numFmtId="4" fontId="25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19" fillId="4" borderId="8" xfId="0" applyFont="1" applyFill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right" vertical="center"/>
    </xf>
    <xf numFmtId="4" fontId="15" fillId="0" borderId="0" xfId="0" applyNumberFormat="1" applyFont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9"/>
  <sheetViews>
    <sheetView showGridLines="0" tabSelected="1" topLeftCell="A13" workbookViewId="0">
      <selection activeCell="AI17" sqref="AI17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50000000000003" customHeight="1">
      <c r="AR2" s="232"/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32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7"/>
      <c r="C4" s="18"/>
      <c r="D4" s="19" t="s">
        <v>8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6"/>
      <c r="AS4" s="20" t="s">
        <v>9</v>
      </c>
      <c r="BE4" s="21" t="s">
        <v>10</v>
      </c>
      <c r="BS4" s="13" t="s">
        <v>6</v>
      </c>
    </row>
    <row r="5" spans="1:74" ht="12" customHeight="1">
      <c r="B5" s="17"/>
      <c r="C5" s="18"/>
      <c r="D5" s="22" t="s">
        <v>11</v>
      </c>
      <c r="E5" s="18"/>
      <c r="F5" s="18"/>
      <c r="G5" s="18"/>
      <c r="H5" s="18"/>
      <c r="I5" s="18"/>
      <c r="J5" s="18"/>
      <c r="K5" s="244" t="s">
        <v>12</v>
      </c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18"/>
      <c r="AQ5" s="18"/>
      <c r="AR5" s="16"/>
      <c r="BE5" s="252" t="s">
        <v>13</v>
      </c>
      <c r="BS5" s="13" t="s">
        <v>6</v>
      </c>
    </row>
    <row r="6" spans="1:74" ht="36.950000000000003" customHeight="1">
      <c r="B6" s="17"/>
      <c r="C6" s="18"/>
      <c r="D6" s="24" t="s">
        <v>14</v>
      </c>
      <c r="E6" s="18"/>
      <c r="F6" s="18"/>
      <c r="G6" s="18"/>
      <c r="H6" s="18"/>
      <c r="I6" s="18"/>
      <c r="J6" s="18"/>
      <c r="K6" s="246" t="s">
        <v>15</v>
      </c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18"/>
      <c r="AQ6" s="18"/>
      <c r="AR6" s="16"/>
      <c r="BE6" s="253"/>
      <c r="BS6" s="13" t="s">
        <v>6</v>
      </c>
    </row>
    <row r="7" spans="1:74" ht="12" customHeight="1">
      <c r="B7" s="17"/>
      <c r="C7" s="18"/>
      <c r="D7" s="25" t="s">
        <v>16</v>
      </c>
      <c r="E7" s="18"/>
      <c r="F7" s="18"/>
      <c r="G7" s="18"/>
      <c r="H7" s="18"/>
      <c r="I7" s="18"/>
      <c r="J7" s="18"/>
      <c r="K7" s="23" t="s">
        <v>1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25" t="s">
        <v>17</v>
      </c>
      <c r="AL7" s="18"/>
      <c r="AM7" s="18"/>
      <c r="AN7" s="23" t="s">
        <v>1</v>
      </c>
      <c r="AO7" s="18"/>
      <c r="AP7" s="18"/>
      <c r="AQ7" s="18"/>
      <c r="AR7" s="16"/>
      <c r="BE7" s="253"/>
      <c r="BS7" s="13" t="s">
        <v>6</v>
      </c>
    </row>
    <row r="8" spans="1:74" ht="12" customHeight="1">
      <c r="B8" s="17"/>
      <c r="C8" s="18"/>
      <c r="D8" s="25" t="s">
        <v>18</v>
      </c>
      <c r="E8" s="18"/>
      <c r="F8" s="18"/>
      <c r="G8" s="18"/>
      <c r="H8" s="18"/>
      <c r="I8" s="18"/>
      <c r="J8" s="18"/>
      <c r="K8" s="23" t="s">
        <v>19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25" t="s">
        <v>20</v>
      </c>
      <c r="AL8" s="18"/>
      <c r="AM8" s="18"/>
      <c r="AN8" s="215">
        <v>43609</v>
      </c>
      <c r="AO8" s="18"/>
      <c r="AP8" s="18"/>
      <c r="AQ8" s="18"/>
      <c r="AR8" s="16"/>
      <c r="BE8" s="253"/>
      <c r="BS8" s="13" t="s">
        <v>6</v>
      </c>
    </row>
    <row r="9" spans="1:74" ht="14.45" customHeight="1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6"/>
      <c r="BE9" s="253"/>
      <c r="BS9" s="13" t="s">
        <v>6</v>
      </c>
    </row>
    <row r="10" spans="1:74" ht="12" customHeight="1">
      <c r="B10" s="17"/>
      <c r="C10" s="18"/>
      <c r="D10" s="25" t="s">
        <v>21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25" t="s">
        <v>22</v>
      </c>
      <c r="AL10" s="18"/>
      <c r="AM10" s="18"/>
      <c r="AN10" s="23" t="s">
        <v>1</v>
      </c>
      <c r="AO10" s="18"/>
      <c r="AP10" s="18"/>
      <c r="AQ10" s="18"/>
      <c r="AR10" s="16"/>
      <c r="BE10" s="253"/>
      <c r="BS10" s="13" t="s">
        <v>6</v>
      </c>
    </row>
    <row r="11" spans="1:74" ht="18.399999999999999" customHeight="1">
      <c r="B11" s="17"/>
      <c r="C11" s="18"/>
      <c r="D11" s="18"/>
      <c r="E11" s="23" t="s">
        <v>23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25" t="s">
        <v>24</v>
      </c>
      <c r="AL11" s="18"/>
      <c r="AM11" s="18"/>
      <c r="AN11" s="23" t="s">
        <v>1</v>
      </c>
      <c r="AO11" s="18"/>
      <c r="AP11" s="18"/>
      <c r="AQ11" s="18"/>
      <c r="AR11" s="16"/>
      <c r="BE11" s="253"/>
      <c r="BS11" s="13" t="s">
        <v>6</v>
      </c>
    </row>
    <row r="12" spans="1:74" ht="6.95" customHeight="1"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6"/>
      <c r="BE12" s="253"/>
      <c r="BS12" s="13" t="s">
        <v>6</v>
      </c>
    </row>
    <row r="13" spans="1:74" ht="12" customHeight="1">
      <c r="B13" s="17"/>
      <c r="C13" s="18"/>
      <c r="D13" s="25" t="s">
        <v>25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25" t="s">
        <v>22</v>
      </c>
      <c r="AL13" s="18"/>
      <c r="AM13" s="18"/>
      <c r="AN13" s="27" t="s">
        <v>26</v>
      </c>
      <c r="AO13" s="18"/>
      <c r="AP13" s="18"/>
      <c r="AQ13" s="18"/>
      <c r="AR13" s="16"/>
      <c r="BE13" s="253"/>
      <c r="BS13" s="13" t="s">
        <v>6</v>
      </c>
    </row>
    <row r="14" spans="1:74" ht="12.75">
      <c r="B14" s="17"/>
      <c r="C14" s="18"/>
      <c r="D14" s="18"/>
      <c r="E14" s="247" t="s">
        <v>26</v>
      </c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5" t="s">
        <v>24</v>
      </c>
      <c r="AL14" s="18"/>
      <c r="AM14" s="18"/>
      <c r="AN14" s="27" t="s">
        <v>26</v>
      </c>
      <c r="AO14" s="18"/>
      <c r="AP14" s="18"/>
      <c r="AQ14" s="18"/>
      <c r="AR14" s="16"/>
      <c r="BE14" s="253"/>
      <c r="BS14" s="13" t="s">
        <v>6</v>
      </c>
    </row>
    <row r="15" spans="1:74" ht="6.95" customHeight="1"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6"/>
      <c r="BE15" s="253"/>
      <c r="BS15" s="13" t="s">
        <v>4</v>
      </c>
    </row>
    <row r="16" spans="1:74" ht="12" customHeight="1">
      <c r="B16" s="17"/>
      <c r="C16" s="18"/>
      <c r="D16" s="25" t="s">
        <v>27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25" t="s">
        <v>22</v>
      </c>
      <c r="AL16" s="18"/>
      <c r="AM16" s="18"/>
      <c r="AN16" s="23" t="s">
        <v>1</v>
      </c>
      <c r="AO16" s="18"/>
      <c r="AP16" s="18"/>
      <c r="AQ16" s="18"/>
      <c r="AR16" s="16"/>
      <c r="BE16" s="253"/>
      <c r="BS16" s="13" t="s">
        <v>4</v>
      </c>
    </row>
    <row r="17" spans="2:71" ht="18.399999999999999" customHeight="1">
      <c r="B17" s="17"/>
      <c r="C17" s="18"/>
      <c r="D17" s="18"/>
      <c r="E17" s="23" t="s">
        <v>28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25" t="s">
        <v>24</v>
      </c>
      <c r="AL17" s="18"/>
      <c r="AM17" s="18"/>
      <c r="AN17" s="23" t="s">
        <v>1</v>
      </c>
      <c r="AO17" s="18"/>
      <c r="AP17" s="18"/>
      <c r="AQ17" s="18"/>
      <c r="AR17" s="16"/>
      <c r="BE17" s="253"/>
      <c r="BS17" s="13" t="s">
        <v>29</v>
      </c>
    </row>
    <row r="18" spans="2:71" ht="6.95" customHeight="1"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6"/>
      <c r="BE18" s="253"/>
      <c r="BS18" s="13" t="s">
        <v>30</v>
      </c>
    </row>
    <row r="19" spans="2:71" ht="12" customHeight="1">
      <c r="B19" s="17"/>
      <c r="C19" s="18"/>
      <c r="D19" s="25" t="s">
        <v>31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25" t="s">
        <v>22</v>
      </c>
      <c r="AL19" s="18"/>
      <c r="AM19" s="18"/>
      <c r="AN19" s="23" t="s">
        <v>1</v>
      </c>
      <c r="AO19" s="18"/>
      <c r="AP19" s="18"/>
      <c r="AQ19" s="18"/>
      <c r="AR19" s="16"/>
      <c r="BE19" s="253"/>
      <c r="BS19" s="13" t="s">
        <v>30</v>
      </c>
    </row>
    <row r="20" spans="2:71" ht="18.399999999999999" customHeight="1">
      <c r="B20" s="17"/>
      <c r="C20" s="18"/>
      <c r="D20" s="18"/>
      <c r="E20" s="23" t="s">
        <v>32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25" t="s">
        <v>24</v>
      </c>
      <c r="AL20" s="18"/>
      <c r="AM20" s="18"/>
      <c r="AN20" s="23" t="s">
        <v>1</v>
      </c>
      <c r="AO20" s="18"/>
      <c r="AP20" s="18"/>
      <c r="AQ20" s="18"/>
      <c r="AR20" s="16"/>
      <c r="BE20" s="253"/>
      <c r="BS20" s="13" t="s">
        <v>29</v>
      </c>
    </row>
    <row r="21" spans="2:71" ht="6.95" customHeight="1"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6"/>
      <c r="BE21" s="253"/>
    </row>
    <row r="22" spans="2:71" ht="12" customHeight="1">
      <c r="B22" s="17"/>
      <c r="C22" s="18"/>
      <c r="D22" s="25" t="s">
        <v>33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6"/>
      <c r="BE22" s="253"/>
    </row>
    <row r="23" spans="2:71" ht="16.5" customHeight="1">
      <c r="B23" s="17"/>
      <c r="C23" s="18"/>
      <c r="D23" s="18"/>
      <c r="E23" s="249" t="s">
        <v>1</v>
      </c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18"/>
      <c r="AP23" s="18"/>
      <c r="AQ23" s="18"/>
      <c r="AR23" s="16"/>
      <c r="BE23" s="253"/>
    </row>
    <row r="24" spans="2:71" ht="6.95" customHeight="1"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6"/>
      <c r="BE24" s="253"/>
    </row>
    <row r="25" spans="2:71" ht="6.95" customHeight="1">
      <c r="B25" s="17"/>
      <c r="C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18"/>
      <c r="AQ25" s="18"/>
      <c r="AR25" s="16"/>
      <c r="BE25" s="253"/>
    </row>
    <row r="26" spans="2:71" s="1" customFormat="1" ht="25.9" customHeight="1">
      <c r="B26" s="30"/>
      <c r="C26" s="31"/>
      <c r="D26" s="32" t="s">
        <v>34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55">
        <f>ROUND(AG94,2)</f>
        <v>0</v>
      </c>
      <c r="AL26" s="256"/>
      <c r="AM26" s="256"/>
      <c r="AN26" s="256"/>
      <c r="AO26" s="256"/>
      <c r="AP26" s="31"/>
      <c r="AQ26" s="31"/>
      <c r="AR26" s="34"/>
      <c r="BE26" s="253"/>
    </row>
    <row r="27" spans="2:71" s="1" customFormat="1" ht="6.95" customHeight="1">
      <c r="B27" s="30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4"/>
      <c r="BE27" s="253"/>
    </row>
    <row r="28" spans="2:71" s="1" customFormat="1" ht="12.75">
      <c r="B28" s="30"/>
      <c r="C28" s="31"/>
      <c r="D28" s="31"/>
      <c r="E28" s="31"/>
      <c r="F28" s="31"/>
      <c r="G28" s="31"/>
      <c r="H28" s="31"/>
      <c r="I28" s="31"/>
      <c r="J28" s="31"/>
      <c r="K28" s="31"/>
      <c r="L28" s="250" t="s">
        <v>35</v>
      </c>
      <c r="M28" s="250"/>
      <c r="N28" s="250"/>
      <c r="O28" s="250"/>
      <c r="P28" s="250"/>
      <c r="Q28" s="31"/>
      <c r="R28" s="31"/>
      <c r="S28" s="31"/>
      <c r="T28" s="31"/>
      <c r="U28" s="31"/>
      <c r="V28" s="31"/>
      <c r="W28" s="250" t="s">
        <v>36</v>
      </c>
      <c r="X28" s="250"/>
      <c r="Y28" s="250"/>
      <c r="Z28" s="250"/>
      <c r="AA28" s="250"/>
      <c r="AB28" s="250"/>
      <c r="AC28" s="250"/>
      <c r="AD28" s="250"/>
      <c r="AE28" s="250"/>
      <c r="AF28" s="31"/>
      <c r="AG28" s="31"/>
      <c r="AH28" s="31"/>
      <c r="AI28" s="31"/>
      <c r="AJ28" s="31"/>
      <c r="AK28" s="250" t="s">
        <v>37</v>
      </c>
      <c r="AL28" s="250"/>
      <c r="AM28" s="250"/>
      <c r="AN28" s="250"/>
      <c r="AO28" s="250"/>
      <c r="AP28" s="31"/>
      <c r="AQ28" s="31"/>
      <c r="AR28" s="34"/>
      <c r="BE28" s="253"/>
    </row>
    <row r="29" spans="2:71" s="2" customFormat="1" ht="14.45" customHeight="1">
      <c r="B29" s="35"/>
      <c r="C29" s="36"/>
      <c r="D29" s="25" t="s">
        <v>38</v>
      </c>
      <c r="E29" s="36"/>
      <c r="F29" s="25" t="s">
        <v>39</v>
      </c>
      <c r="G29" s="36"/>
      <c r="H29" s="36"/>
      <c r="I29" s="36"/>
      <c r="J29" s="36"/>
      <c r="K29" s="36"/>
      <c r="L29" s="224">
        <v>0.2</v>
      </c>
      <c r="M29" s="225"/>
      <c r="N29" s="225"/>
      <c r="O29" s="225"/>
      <c r="P29" s="225"/>
      <c r="Q29" s="36"/>
      <c r="R29" s="36"/>
      <c r="S29" s="36"/>
      <c r="T29" s="36"/>
      <c r="U29" s="36"/>
      <c r="V29" s="36"/>
      <c r="W29" s="251">
        <f>ROUND(AZ94, 2)</f>
        <v>0</v>
      </c>
      <c r="X29" s="225"/>
      <c r="Y29" s="225"/>
      <c r="Z29" s="225"/>
      <c r="AA29" s="225"/>
      <c r="AB29" s="225"/>
      <c r="AC29" s="225"/>
      <c r="AD29" s="225"/>
      <c r="AE29" s="225"/>
      <c r="AF29" s="36"/>
      <c r="AG29" s="36"/>
      <c r="AH29" s="36"/>
      <c r="AI29" s="36"/>
      <c r="AJ29" s="36"/>
      <c r="AK29" s="251">
        <f>ROUND(AV94, 2)</f>
        <v>0</v>
      </c>
      <c r="AL29" s="225"/>
      <c r="AM29" s="225"/>
      <c r="AN29" s="225"/>
      <c r="AO29" s="225"/>
      <c r="AP29" s="36"/>
      <c r="AQ29" s="36"/>
      <c r="AR29" s="37"/>
      <c r="BE29" s="254"/>
    </row>
    <row r="30" spans="2:71" s="2" customFormat="1" ht="14.45" customHeight="1">
      <c r="B30" s="35"/>
      <c r="C30" s="36"/>
      <c r="D30" s="36"/>
      <c r="E30" s="36"/>
      <c r="F30" s="25" t="s">
        <v>40</v>
      </c>
      <c r="G30" s="36"/>
      <c r="H30" s="36"/>
      <c r="I30" s="36"/>
      <c r="J30" s="36"/>
      <c r="K30" s="36"/>
      <c r="L30" s="224">
        <v>0.2</v>
      </c>
      <c r="M30" s="225"/>
      <c r="N30" s="225"/>
      <c r="O30" s="225"/>
      <c r="P30" s="225"/>
      <c r="Q30" s="36"/>
      <c r="R30" s="36"/>
      <c r="S30" s="36"/>
      <c r="T30" s="36"/>
      <c r="U30" s="36"/>
      <c r="V30" s="36"/>
      <c r="W30" s="251">
        <f>ROUND(BA94, 2)</f>
        <v>0</v>
      </c>
      <c r="X30" s="225"/>
      <c r="Y30" s="225"/>
      <c r="Z30" s="225"/>
      <c r="AA30" s="225"/>
      <c r="AB30" s="225"/>
      <c r="AC30" s="225"/>
      <c r="AD30" s="225"/>
      <c r="AE30" s="225"/>
      <c r="AF30" s="36"/>
      <c r="AG30" s="36"/>
      <c r="AH30" s="36"/>
      <c r="AI30" s="36"/>
      <c r="AJ30" s="36"/>
      <c r="AK30" s="251">
        <f>ROUND(AW94, 2)</f>
        <v>0</v>
      </c>
      <c r="AL30" s="225"/>
      <c r="AM30" s="225"/>
      <c r="AN30" s="225"/>
      <c r="AO30" s="225"/>
      <c r="AP30" s="36"/>
      <c r="AQ30" s="36"/>
      <c r="AR30" s="37"/>
      <c r="BE30" s="254"/>
    </row>
    <row r="31" spans="2:71" s="2" customFormat="1" ht="14.45" hidden="1" customHeight="1">
      <c r="B31" s="35"/>
      <c r="C31" s="36"/>
      <c r="D31" s="36"/>
      <c r="E31" s="36"/>
      <c r="F31" s="25" t="s">
        <v>41</v>
      </c>
      <c r="G31" s="36"/>
      <c r="H31" s="36"/>
      <c r="I31" s="36"/>
      <c r="J31" s="36"/>
      <c r="K31" s="36"/>
      <c r="L31" s="224">
        <v>0.2</v>
      </c>
      <c r="M31" s="225"/>
      <c r="N31" s="225"/>
      <c r="O31" s="225"/>
      <c r="P31" s="225"/>
      <c r="Q31" s="36"/>
      <c r="R31" s="36"/>
      <c r="S31" s="36"/>
      <c r="T31" s="36"/>
      <c r="U31" s="36"/>
      <c r="V31" s="36"/>
      <c r="W31" s="251">
        <f>ROUND(BB94, 2)</f>
        <v>0</v>
      </c>
      <c r="X31" s="225"/>
      <c r="Y31" s="225"/>
      <c r="Z31" s="225"/>
      <c r="AA31" s="225"/>
      <c r="AB31" s="225"/>
      <c r="AC31" s="225"/>
      <c r="AD31" s="225"/>
      <c r="AE31" s="225"/>
      <c r="AF31" s="36"/>
      <c r="AG31" s="36"/>
      <c r="AH31" s="36"/>
      <c r="AI31" s="36"/>
      <c r="AJ31" s="36"/>
      <c r="AK31" s="251">
        <v>0</v>
      </c>
      <c r="AL31" s="225"/>
      <c r="AM31" s="225"/>
      <c r="AN31" s="225"/>
      <c r="AO31" s="225"/>
      <c r="AP31" s="36"/>
      <c r="AQ31" s="36"/>
      <c r="AR31" s="37"/>
      <c r="BE31" s="254"/>
    </row>
    <row r="32" spans="2:71" s="2" customFormat="1" ht="14.45" hidden="1" customHeight="1">
      <c r="B32" s="35"/>
      <c r="C32" s="36"/>
      <c r="D32" s="36"/>
      <c r="E32" s="36"/>
      <c r="F32" s="25" t="s">
        <v>42</v>
      </c>
      <c r="G32" s="36"/>
      <c r="H32" s="36"/>
      <c r="I32" s="36"/>
      <c r="J32" s="36"/>
      <c r="K32" s="36"/>
      <c r="L32" s="224">
        <v>0.2</v>
      </c>
      <c r="M32" s="225"/>
      <c r="N32" s="225"/>
      <c r="O32" s="225"/>
      <c r="P32" s="225"/>
      <c r="Q32" s="36"/>
      <c r="R32" s="36"/>
      <c r="S32" s="36"/>
      <c r="T32" s="36"/>
      <c r="U32" s="36"/>
      <c r="V32" s="36"/>
      <c r="W32" s="251">
        <f>ROUND(BC94, 2)</f>
        <v>0</v>
      </c>
      <c r="X32" s="225"/>
      <c r="Y32" s="225"/>
      <c r="Z32" s="225"/>
      <c r="AA32" s="225"/>
      <c r="AB32" s="225"/>
      <c r="AC32" s="225"/>
      <c r="AD32" s="225"/>
      <c r="AE32" s="225"/>
      <c r="AF32" s="36"/>
      <c r="AG32" s="36"/>
      <c r="AH32" s="36"/>
      <c r="AI32" s="36"/>
      <c r="AJ32" s="36"/>
      <c r="AK32" s="251">
        <v>0</v>
      </c>
      <c r="AL32" s="225"/>
      <c r="AM32" s="225"/>
      <c r="AN32" s="225"/>
      <c r="AO32" s="225"/>
      <c r="AP32" s="36"/>
      <c r="AQ32" s="36"/>
      <c r="AR32" s="37"/>
      <c r="BE32" s="254"/>
    </row>
    <row r="33" spans="2:57" s="2" customFormat="1" ht="14.45" hidden="1" customHeight="1">
      <c r="B33" s="35"/>
      <c r="C33" s="36"/>
      <c r="D33" s="36"/>
      <c r="E33" s="36"/>
      <c r="F33" s="25" t="s">
        <v>43</v>
      </c>
      <c r="G33" s="36"/>
      <c r="H33" s="36"/>
      <c r="I33" s="36"/>
      <c r="J33" s="36"/>
      <c r="K33" s="36"/>
      <c r="L33" s="224">
        <v>0</v>
      </c>
      <c r="M33" s="225"/>
      <c r="N33" s="225"/>
      <c r="O33" s="225"/>
      <c r="P33" s="225"/>
      <c r="Q33" s="36"/>
      <c r="R33" s="36"/>
      <c r="S33" s="36"/>
      <c r="T33" s="36"/>
      <c r="U33" s="36"/>
      <c r="V33" s="36"/>
      <c r="W33" s="251">
        <f>ROUND(BD94, 2)</f>
        <v>0</v>
      </c>
      <c r="X33" s="225"/>
      <c r="Y33" s="225"/>
      <c r="Z33" s="225"/>
      <c r="AA33" s="225"/>
      <c r="AB33" s="225"/>
      <c r="AC33" s="225"/>
      <c r="AD33" s="225"/>
      <c r="AE33" s="225"/>
      <c r="AF33" s="36"/>
      <c r="AG33" s="36"/>
      <c r="AH33" s="36"/>
      <c r="AI33" s="36"/>
      <c r="AJ33" s="36"/>
      <c r="AK33" s="251">
        <v>0</v>
      </c>
      <c r="AL33" s="225"/>
      <c r="AM33" s="225"/>
      <c r="AN33" s="225"/>
      <c r="AO33" s="225"/>
      <c r="AP33" s="36"/>
      <c r="AQ33" s="36"/>
      <c r="AR33" s="37"/>
      <c r="BE33" s="254"/>
    </row>
    <row r="34" spans="2:57" s="1" customFormat="1" ht="6.95" customHeight="1">
      <c r="B34" s="30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4"/>
      <c r="BE34" s="253"/>
    </row>
    <row r="35" spans="2:57" s="1" customFormat="1" ht="25.9" customHeight="1">
      <c r="B35" s="30"/>
      <c r="C35" s="38"/>
      <c r="D35" s="39" t="s">
        <v>44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45</v>
      </c>
      <c r="U35" s="40"/>
      <c r="V35" s="40"/>
      <c r="W35" s="40"/>
      <c r="X35" s="228" t="s">
        <v>46</v>
      </c>
      <c r="Y35" s="229"/>
      <c r="Z35" s="229"/>
      <c r="AA35" s="229"/>
      <c r="AB35" s="229"/>
      <c r="AC35" s="40"/>
      <c r="AD35" s="40"/>
      <c r="AE35" s="40"/>
      <c r="AF35" s="40"/>
      <c r="AG35" s="40"/>
      <c r="AH35" s="40"/>
      <c r="AI35" s="40"/>
      <c r="AJ35" s="40"/>
      <c r="AK35" s="230">
        <f>SUM(AK26:AK33)</f>
        <v>0</v>
      </c>
      <c r="AL35" s="229"/>
      <c r="AM35" s="229"/>
      <c r="AN35" s="229"/>
      <c r="AO35" s="231"/>
      <c r="AP35" s="38"/>
      <c r="AQ35" s="38"/>
      <c r="AR35" s="34"/>
    </row>
    <row r="36" spans="2:57" s="1" customFormat="1" ht="6.95" customHeight="1">
      <c r="B36" s="30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4"/>
    </row>
    <row r="37" spans="2:57" s="1" customFormat="1" ht="14.45" customHeight="1">
      <c r="B37" s="30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4"/>
    </row>
    <row r="38" spans="2:57" ht="14.45" customHeight="1"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6"/>
    </row>
    <row r="39" spans="2:57" ht="14.45" customHeight="1"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6"/>
    </row>
    <row r="40" spans="2:57" ht="14.45" customHeight="1"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6"/>
    </row>
    <row r="41" spans="2:57" ht="14.45" customHeight="1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6"/>
    </row>
    <row r="42" spans="2:57" ht="14.45" customHeight="1"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6"/>
    </row>
    <row r="43" spans="2:57" ht="14.45" customHeight="1"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6"/>
    </row>
    <row r="44" spans="2:57" ht="14.45" customHeight="1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6"/>
    </row>
    <row r="45" spans="2:57" ht="14.45" customHeight="1"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6"/>
    </row>
    <row r="46" spans="2:57" ht="14.45" customHeight="1"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6"/>
    </row>
    <row r="47" spans="2:57" ht="14.45" customHeight="1"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6"/>
    </row>
    <row r="48" spans="2:57" ht="14.45" customHeight="1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6"/>
    </row>
    <row r="49" spans="2:44" s="1" customFormat="1" ht="14.45" customHeight="1">
      <c r="B49" s="30"/>
      <c r="C49" s="31"/>
      <c r="D49" s="42" t="s">
        <v>47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48</v>
      </c>
      <c r="AI49" s="43"/>
      <c r="AJ49" s="43"/>
      <c r="AK49" s="43"/>
      <c r="AL49" s="43"/>
      <c r="AM49" s="43"/>
      <c r="AN49" s="43"/>
      <c r="AO49" s="43"/>
      <c r="AP49" s="31"/>
      <c r="AQ49" s="31"/>
      <c r="AR49" s="34"/>
    </row>
    <row r="50" spans="2:44"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6"/>
    </row>
    <row r="51" spans="2:44"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6"/>
    </row>
    <row r="52" spans="2:44"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6"/>
    </row>
    <row r="53" spans="2:44"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6"/>
    </row>
    <row r="54" spans="2:44"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6"/>
    </row>
    <row r="55" spans="2:44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6"/>
    </row>
    <row r="56" spans="2:44">
      <c r="B56" s="1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6"/>
    </row>
    <row r="57" spans="2:44">
      <c r="B57" s="17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6"/>
    </row>
    <row r="58" spans="2:44"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6"/>
    </row>
    <row r="59" spans="2:44">
      <c r="B59" s="17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6"/>
    </row>
    <row r="60" spans="2:44" s="1" customFormat="1" ht="12.75">
      <c r="B60" s="30"/>
      <c r="C60" s="31"/>
      <c r="D60" s="44" t="s">
        <v>49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4" t="s">
        <v>50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4" t="s">
        <v>49</v>
      </c>
      <c r="AI60" s="33"/>
      <c r="AJ60" s="33"/>
      <c r="AK60" s="33"/>
      <c r="AL60" s="33"/>
      <c r="AM60" s="44" t="s">
        <v>50</v>
      </c>
      <c r="AN60" s="33"/>
      <c r="AO60" s="33"/>
      <c r="AP60" s="31"/>
      <c r="AQ60" s="31"/>
      <c r="AR60" s="34"/>
    </row>
    <row r="61" spans="2:44">
      <c r="B61" s="17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6"/>
    </row>
    <row r="62" spans="2:44"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6"/>
    </row>
    <row r="63" spans="2:44"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6"/>
    </row>
    <row r="64" spans="2:44" s="1" customFormat="1" ht="12.75">
      <c r="B64" s="30"/>
      <c r="C64" s="31"/>
      <c r="D64" s="42" t="s">
        <v>51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2" t="s">
        <v>52</v>
      </c>
      <c r="AI64" s="43"/>
      <c r="AJ64" s="43"/>
      <c r="AK64" s="43"/>
      <c r="AL64" s="43"/>
      <c r="AM64" s="43"/>
      <c r="AN64" s="43"/>
      <c r="AO64" s="43"/>
      <c r="AP64" s="31"/>
      <c r="AQ64" s="31"/>
      <c r="AR64" s="34"/>
    </row>
    <row r="65" spans="2:44"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6"/>
    </row>
    <row r="66" spans="2:44"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6"/>
    </row>
    <row r="67" spans="2:44"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6"/>
    </row>
    <row r="68" spans="2:44"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6"/>
    </row>
    <row r="69" spans="2:44"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6"/>
    </row>
    <row r="70" spans="2:44"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6"/>
    </row>
    <row r="71" spans="2:44"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6"/>
    </row>
    <row r="72" spans="2:44"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6"/>
    </row>
    <row r="73" spans="2:44"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6"/>
    </row>
    <row r="74" spans="2:44"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6"/>
    </row>
    <row r="75" spans="2:44" s="1" customFormat="1" ht="12.75">
      <c r="B75" s="30"/>
      <c r="C75" s="31"/>
      <c r="D75" s="44" t="s">
        <v>49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4" t="s">
        <v>50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4" t="s">
        <v>49</v>
      </c>
      <c r="AI75" s="33"/>
      <c r="AJ75" s="33"/>
      <c r="AK75" s="33"/>
      <c r="AL75" s="33"/>
      <c r="AM75" s="44" t="s">
        <v>50</v>
      </c>
      <c r="AN75" s="33"/>
      <c r="AO75" s="33"/>
      <c r="AP75" s="31"/>
      <c r="AQ75" s="31"/>
      <c r="AR75" s="34"/>
    </row>
    <row r="76" spans="2:44" s="1" customFormat="1">
      <c r="B76" s="30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4"/>
    </row>
    <row r="77" spans="2:44" s="1" customFormat="1" ht="6.9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4"/>
    </row>
    <row r="81" spans="1:91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4"/>
    </row>
    <row r="82" spans="1:91" s="1" customFormat="1" ht="24.95" customHeight="1">
      <c r="B82" s="30"/>
      <c r="C82" s="19" t="s">
        <v>53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4"/>
    </row>
    <row r="83" spans="1:91" s="1" customFormat="1" ht="6.95" customHeight="1">
      <c r="B83" s="30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4"/>
    </row>
    <row r="84" spans="1:91" s="3" customFormat="1" ht="12" customHeight="1">
      <c r="B84" s="49"/>
      <c r="C84" s="25" t="s">
        <v>11</v>
      </c>
      <c r="D84" s="50"/>
      <c r="E84" s="50"/>
      <c r="F84" s="50"/>
      <c r="G84" s="50"/>
      <c r="H84" s="50"/>
      <c r="I84" s="50"/>
      <c r="J84" s="50"/>
      <c r="K84" s="50"/>
      <c r="L84" s="50" t="str">
        <f>K5</f>
        <v>S2019-10</v>
      </c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1"/>
    </row>
    <row r="85" spans="1:91" s="4" customFormat="1" ht="36.950000000000003" customHeight="1">
      <c r="B85" s="52"/>
      <c r="C85" s="53" t="s">
        <v>14</v>
      </c>
      <c r="D85" s="54"/>
      <c r="E85" s="54"/>
      <c r="F85" s="54"/>
      <c r="G85" s="54"/>
      <c r="H85" s="54"/>
      <c r="I85" s="54"/>
      <c r="J85" s="54"/>
      <c r="K85" s="54"/>
      <c r="L85" s="241" t="str">
        <f>K6</f>
        <v>Novostavba dvoch lávok cez potok a parkoviska pri cintoríne</v>
      </c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  <c r="AJ85" s="242"/>
      <c r="AK85" s="242"/>
      <c r="AL85" s="242"/>
      <c r="AM85" s="242"/>
      <c r="AN85" s="242"/>
      <c r="AO85" s="242"/>
      <c r="AP85" s="54"/>
      <c r="AQ85" s="54"/>
      <c r="AR85" s="55"/>
    </row>
    <row r="86" spans="1:91" s="1" customFormat="1" ht="6.95" customHeight="1">
      <c r="B86" s="30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4"/>
    </row>
    <row r="87" spans="1:91" s="1" customFormat="1" ht="12" customHeight="1">
      <c r="B87" s="30"/>
      <c r="C87" s="25" t="s">
        <v>18</v>
      </c>
      <c r="D87" s="31"/>
      <c r="E87" s="31"/>
      <c r="F87" s="31"/>
      <c r="G87" s="31"/>
      <c r="H87" s="31"/>
      <c r="I87" s="31"/>
      <c r="J87" s="31"/>
      <c r="K87" s="31"/>
      <c r="L87" s="56" t="str">
        <f>IF(K8="","",K8)</f>
        <v>Obec Reľov, pozemok p.č. 323/4, 85, 208, 173, 2545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5" t="s">
        <v>20</v>
      </c>
      <c r="AJ87" s="31"/>
      <c r="AK87" s="31"/>
      <c r="AL87" s="31"/>
      <c r="AM87" s="243">
        <f>IF(AN8= "","",AN8)</f>
        <v>43609</v>
      </c>
      <c r="AN87" s="243"/>
      <c r="AO87" s="31"/>
      <c r="AP87" s="31"/>
      <c r="AQ87" s="31"/>
      <c r="AR87" s="34"/>
    </row>
    <row r="88" spans="1:91" s="1" customFormat="1" ht="6.95" customHeight="1">
      <c r="B88" s="30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4"/>
    </row>
    <row r="89" spans="1:91" s="1" customFormat="1" ht="27.95" customHeight="1">
      <c r="B89" s="30"/>
      <c r="C89" s="25" t="s">
        <v>21</v>
      </c>
      <c r="D89" s="31"/>
      <c r="E89" s="31"/>
      <c r="F89" s="31"/>
      <c r="G89" s="31"/>
      <c r="H89" s="31"/>
      <c r="I89" s="31"/>
      <c r="J89" s="31"/>
      <c r="K89" s="31"/>
      <c r="L89" s="50" t="str">
        <f>IF(E11= "","",E11)</f>
        <v>Obec Reľov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5" t="s">
        <v>27</v>
      </c>
      <c r="AJ89" s="31"/>
      <c r="AK89" s="31"/>
      <c r="AL89" s="31"/>
      <c r="AM89" s="239" t="str">
        <f>IF(E17="","",E17)</f>
        <v>Ing. Štefan Vilga, Hviezdoslavova 18, Sp. Belá</v>
      </c>
      <c r="AN89" s="240"/>
      <c r="AO89" s="240"/>
      <c r="AP89" s="240"/>
      <c r="AQ89" s="31"/>
      <c r="AR89" s="34"/>
      <c r="AS89" s="233" t="s">
        <v>54</v>
      </c>
      <c r="AT89" s="234"/>
      <c r="AU89" s="58"/>
      <c r="AV89" s="58"/>
      <c r="AW89" s="58"/>
      <c r="AX89" s="58"/>
      <c r="AY89" s="58"/>
      <c r="AZ89" s="58"/>
      <c r="BA89" s="58"/>
      <c r="BB89" s="58"/>
      <c r="BC89" s="58"/>
      <c r="BD89" s="59"/>
    </row>
    <row r="90" spans="1:91" s="1" customFormat="1" ht="15.2" customHeight="1">
      <c r="B90" s="30"/>
      <c r="C90" s="25" t="s">
        <v>25</v>
      </c>
      <c r="D90" s="31"/>
      <c r="E90" s="31"/>
      <c r="F90" s="31"/>
      <c r="G90" s="31"/>
      <c r="H90" s="31"/>
      <c r="I90" s="31"/>
      <c r="J90" s="31"/>
      <c r="K90" s="31"/>
      <c r="L90" s="50" t="str">
        <f>IF(E14= "Vyplň údaj","",E14)</f>
        <v/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5" t="s">
        <v>31</v>
      </c>
      <c r="AJ90" s="31"/>
      <c r="AK90" s="31"/>
      <c r="AL90" s="31"/>
      <c r="AM90" s="239" t="str">
        <f>IF(E20="","",E20)</f>
        <v>Ing. Vladimír Dubjel</v>
      </c>
      <c r="AN90" s="240"/>
      <c r="AO90" s="240"/>
      <c r="AP90" s="240"/>
      <c r="AQ90" s="31"/>
      <c r="AR90" s="34"/>
      <c r="AS90" s="235"/>
      <c r="AT90" s="236"/>
      <c r="AU90" s="60"/>
      <c r="AV90" s="60"/>
      <c r="AW90" s="60"/>
      <c r="AX90" s="60"/>
      <c r="AY90" s="60"/>
      <c r="AZ90" s="60"/>
      <c r="BA90" s="60"/>
      <c r="BB90" s="60"/>
      <c r="BC90" s="60"/>
      <c r="BD90" s="61"/>
    </row>
    <row r="91" spans="1:91" s="1" customFormat="1" ht="10.9" customHeight="1">
      <c r="B91" s="30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4"/>
      <c r="AS91" s="237"/>
      <c r="AT91" s="238"/>
      <c r="AU91" s="62"/>
      <c r="AV91" s="62"/>
      <c r="AW91" s="62"/>
      <c r="AX91" s="62"/>
      <c r="AY91" s="62"/>
      <c r="AZ91" s="62"/>
      <c r="BA91" s="62"/>
      <c r="BB91" s="62"/>
      <c r="BC91" s="62"/>
      <c r="BD91" s="63"/>
    </row>
    <row r="92" spans="1:91" s="1" customFormat="1" ht="29.25" customHeight="1">
      <c r="B92" s="30"/>
      <c r="C92" s="219" t="s">
        <v>55</v>
      </c>
      <c r="D92" s="220"/>
      <c r="E92" s="220"/>
      <c r="F92" s="220"/>
      <c r="G92" s="220"/>
      <c r="H92" s="64"/>
      <c r="I92" s="221" t="s">
        <v>56</v>
      </c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7" t="s">
        <v>57</v>
      </c>
      <c r="AH92" s="220"/>
      <c r="AI92" s="220"/>
      <c r="AJ92" s="220"/>
      <c r="AK92" s="220"/>
      <c r="AL92" s="220"/>
      <c r="AM92" s="220"/>
      <c r="AN92" s="221" t="s">
        <v>58</v>
      </c>
      <c r="AO92" s="220"/>
      <c r="AP92" s="226"/>
      <c r="AQ92" s="65" t="s">
        <v>59</v>
      </c>
      <c r="AR92" s="34"/>
      <c r="AS92" s="66" t="s">
        <v>60</v>
      </c>
      <c r="AT92" s="67" t="s">
        <v>61</v>
      </c>
      <c r="AU92" s="67" t="s">
        <v>62</v>
      </c>
      <c r="AV92" s="67" t="s">
        <v>63</v>
      </c>
      <c r="AW92" s="67" t="s">
        <v>64</v>
      </c>
      <c r="AX92" s="67" t="s">
        <v>65</v>
      </c>
      <c r="AY92" s="67" t="s">
        <v>66</v>
      </c>
      <c r="AZ92" s="67" t="s">
        <v>67</v>
      </c>
      <c r="BA92" s="67" t="s">
        <v>68</v>
      </c>
      <c r="BB92" s="67" t="s">
        <v>69</v>
      </c>
      <c r="BC92" s="67" t="s">
        <v>70</v>
      </c>
      <c r="BD92" s="68" t="s">
        <v>71</v>
      </c>
    </row>
    <row r="93" spans="1:91" s="1" customFormat="1" ht="10.9" customHeight="1"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4"/>
      <c r="AS93" s="69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1"/>
    </row>
    <row r="94" spans="1:91" s="5" customFormat="1" ht="32.450000000000003" customHeight="1">
      <c r="B94" s="72"/>
      <c r="C94" s="73" t="s">
        <v>72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217">
        <f>ROUND(SUM(AG95:AG97),2)</f>
        <v>0</v>
      </c>
      <c r="AH94" s="217"/>
      <c r="AI94" s="217"/>
      <c r="AJ94" s="217"/>
      <c r="AK94" s="217"/>
      <c r="AL94" s="217"/>
      <c r="AM94" s="217"/>
      <c r="AN94" s="218">
        <f>SUM(AG94,AT94)</f>
        <v>0</v>
      </c>
      <c r="AO94" s="218"/>
      <c r="AP94" s="218"/>
      <c r="AQ94" s="76" t="s">
        <v>1</v>
      </c>
      <c r="AR94" s="77"/>
      <c r="AS94" s="78">
        <f>ROUND(SUM(AS95:AS97),2)</f>
        <v>0</v>
      </c>
      <c r="AT94" s="79">
        <f>ROUND(SUM(AV94:AW94),2)</f>
        <v>0</v>
      </c>
      <c r="AU94" s="80">
        <f>ROUND(SUM(AU95:AU97),5)</f>
        <v>0</v>
      </c>
      <c r="AV94" s="79">
        <f>ROUND(AZ94*L29,2)</f>
        <v>0</v>
      </c>
      <c r="AW94" s="79">
        <f>ROUND(BA94*L30,2)</f>
        <v>0</v>
      </c>
      <c r="AX94" s="79">
        <f>ROUND(BB94*L29,2)</f>
        <v>0</v>
      </c>
      <c r="AY94" s="79">
        <f>ROUND(BC94*L30,2)</f>
        <v>0</v>
      </c>
      <c r="AZ94" s="79">
        <f>ROUND(SUM(AZ95:AZ97),2)</f>
        <v>0</v>
      </c>
      <c r="BA94" s="79">
        <f>ROUND(SUM(BA95:BA97),2)</f>
        <v>0</v>
      </c>
      <c r="BB94" s="79">
        <f>ROUND(SUM(BB95:BB97),2)</f>
        <v>0</v>
      </c>
      <c r="BC94" s="79">
        <f>ROUND(SUM(BC95:BC97),2)</f>
        <v>0</v>
      </c>
      <c r="BD94" s="81">
        <f>ROUND(SUM(BD95:BD97),2)</f>
        <v>0</v>
      </c>
      <c r="BS94" s="82" t="s">
        <v>73</v>
      </c>
      <c r="BT94" s="82" t="s">
        <v>74</v>
      </c>
      <c r="BU94" s="83" t="s">
        <v>75</v>
      </c>
      <c r="BV94" s="82" t="s">
        <v>76</v>
      </c>
      <c r="BW94" s="82" t="s">
        <v>5</v>
      </c>
      <c r="BX94" s="82" t="s">
        <v>77</v>
      </c>
      <c r="CL94" s="82" t="s">
        <v>1</v>
      </c>
    </row>
    <row r="95" spans="1:91" s="6" customFormat="1" ht="16.5" customHeight="1">
      <c r="A95" s="84" t="s">
        <v>78</v>
      </c>
      <c r="B95" s="85"/>
      <c r="C95" s="86"/>
      <c r="D95" s="216" t="s">
        <v>79</v>
      </c>
      <c r="E95" s="216"/>
      <c r="F95" s="216"/>
      <c r="G95" s="216"/>
      <c r="H95" s="216"/>
      <c r="I95" s="87"/>
      <c r="J95" s="216" t="s">
        <v>80</v>
      </c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  <c r="W95" s="216"/>
      <c r="X95" s="216"/>
      <c r="Y95" s="216"/>
      <c r="Z95" s="216"/>
      <c r="AA95" s="216"/>
      <c r="AB95" s="216"/>
      <c r="AC95" s="216"/>
      <c r="AD95" s="216"/>
      <c r="AE95" s="216"/>
      <c r="AF95" s="216"/>
      <c r="AG95" s="222">
        <f>'001 - Parkovisko pri cint...'!J30</f>
        <v>0</v>
      </c>
      <c r="AH95" s="223"/>
      <c r="AI95" s="223"/>
      <c r="AJ95" s="223"/>
      <c r="AK95" s="223"/>
      <c r="AL95" s="223"/>
      <c r="AM95" s="223"/>
      <c r="AN95" s="222">
        <f>SUM(AG95,AT95)</f>
        <v>0</v>
      </c>
      <c r="AO95" s="223"/>
      <c r="AP95" s="223"/>
      <c r="AQ95" s="88" t="s">
        <v>81</v>
      </c>
      <c r="AR95" s="89"/>
      <c r="AS95" s="90">
        <v>0</v>
      </c>
      <c r="AT95" s="91">
        <f>ROUND(SUM(AV95:AW95),2)</f>
        <v>0</v>
      </c>
      <c r="AU95" s="92">
        <f>'001 - Parkovisko pri cint...'!P122</f>
        <v>0</v>
      </c>
      <c r="AV95" s="91">
        <f>'001 - Parkovisko pri cint...'!J33</f>
        <v>0</v>
      </c>
      <c r="AW95" s="91">
        <f>'001 - Parkovisko pri cint...'!J34</f>
        <v>0</v>
      </c>
      <c r="AX95" s="91">
        <f>'001 - Parkovisko pri cint...'!J35</f>
        <v>0</v>
      </c>
      <c r="AY95" s="91">
        <f>'001 - Parkovisko pri cint...'!J36</f>
        <v>0</v>
      </c>
      <c r="AZ95" s="91">
        <f>'001 - Parkovisko pri cint...'!F33</f>
        <v>0</v>
      </c>
      <c r="BA95" s="91">
        <f>'001 - Parkovisko pri cint...'!F34</f>
        <v>0</v>
      </c>
      <c r="BB95" s="91">
        <f>'001 - Parkovisko pri cint...'!F35</f>
        <v>0</v>
      </c>
      <c r="BC95" s="91">
        <f>'001 - Parkovisko pri cint...'!F36</f>
        <v>0</v>
      </c>
      <c r="BD95" s="93">
        <f>'001 - Parkovisko pri cint...'!F37</f>
        <v>0</v>
      </c>
      <c r="BT95" s="94" t="s">
        <v>82</v>
      </c>
      <c r="BV95" s="94" t="s">
        <v>76</v>
      </c>
      <c r="BW95" s="94" t="s">
        <v>83</v>
      </c>
      <c r="BX95" s="94" t="s">
        <v>5</v>
      </c>
      <c r="CL95" s="94" t="s">
        <v>1</v>
      </c>
      <c r="CM95" s="94" t="s">
        <v>74</v>
      </c>
    </row>
    <row r="96" spans="1:91" s="6" customFormat="1" ht="16.5" customHeight="1">
      <c r="A96" s="84" t="s">
        <v>78</v>
      </c>
      <c r="B96" s="85"/>
      <c r="C96" s="86"/>
      <c r="D96" s="216" t="s">
        <v>84</v>
      </c>
      <c r="E96" s="216"/>
      <c r="F96" s="216"/>
      <c r="G96" s="216"/>
      <c r="H96" s="216"/>
      <c r="I96" s="87"/>
      <c r="J96" s="216" t="s">
        <v>85</v>
      </c>
      <c r="K96" s="216"/>
      <c r="L96" s="216"/>
      <c r="M96" s="216"/>
      <c r="N96" s="216"/>
      <c r="O96" s="216"/>
      <c r="P96" s="216"/>
      <c r="Q96" s="216"/>
      <c r="R96" s="216"/>
      <c r="S96" s="216"/>
      <c r="T96" s="216"/>
      <c r="U96" s="216"/>
      <c r="V96" s="216"/>
      <c r="W96" s="216"/>
      <c r="X96" s="216"/>
      <c r="Y96" s="216"/>
      <c r="Z96" s="216"/>
      <c r="AA96" s="216"/>
      <c r="AB96" s="216"/>
      <c r="AC96" s="216"/>
      <c r="AD96" s="216"/>
      <c r="AE96" s="216"/>
      <c r="AF96" s="216"/>
      <c r="AG96" s="222">
        <f>'002 - Lávka cez potok 1'!J30</f>
        <v>0</v>
      </c>
      <c r="AH96" s="223"/>
      <c r="AI96" s="223"/>
      <c r="AJ96" s="223"/>
      <c r="AK96" s="223"/>
      <c r="AL96" s="223"/>
      <c r="AM96" s="223"/>
      <c r="AN96" s="222">
        <f>SUM(AG96,AT96)</f>
        <v>0</v>
      </c>
      <c r="AO96" s="223"/>
      <c r="AP96" s="223"/>
      <c r="AQ96" s="88" t="s">
        <v>81</v>
      </c>
      <c r="AR96" s="89"/>
      <c r="AS96" s="90">
        <v>0</v>
      </c>
      <c r="AT96" s="91">
        <f>ROUND(SUM(AV96:AW96),2)</f>
        <v>0</v>
      </c>
      <c r="AU96" s="92">
        <f>'002 - Lávka cez potok 1'!P122</f>
        <v>0</v>
      </c>
      <c r="AV96" s="91">
        <f>'002 - Lávka cez potok 1'!J33</f>
        <v>0</v>
      </c>
      <c r="AW96" s="91">
        <f>'002 - Lávka cez potok 1'!J34</f>
        <v>0</v>
      </c>
      <c r="AX96" s="91">
        <f>'002 - Lávka cez potok 1'!J35</f>
        <v>0</v>
      </c>
      <c r="AY96" s="91">
        <f>'002 - Lávka cez potok 1'!J36</f>
        <v>0</v>
      </c>
      <c r="AZ96" s="91">
        <f>'002 - Lávka cez potok 1'!F33</f>
        <v>0</v>
      </c>
      <c r="BA96" s="91">
        <f>'002 - Lávka cez potok 1'!F34</f>
        <v>0</v>
      </c>
      <c r="BB96" s="91">
        <f>'002 - Lávka cez potok 1'!F35</f>
        <v>0</v>
      </c>
      <c r="BC96" s="91">
        <f>'002 - Lávka cez potok 1'!F36</f>
        <v>0</v>
      </c>
      <c r="BD96" s="93">
        <f>'002 - Lávka cez potok 1'!F37</f>
        <v>0</v>
      </c>
      <c r="BT96" s="94" t="s">
        <v>82</v>
      </c>
      <c r="BV96" s="94" t="s">
        <v>76</v>
      </c>
      <c r="BW96" s="94" t="s">
        <v>86</v>
      </c>
      <c r="BX96" s="94" t="s">
        <v>5</v>
      </c>
      <c r="CL96" s="94" t="s">
        <v>1</v>
      </c>
      <c r="CM96" s="94" t="s">
        <v>74</v>
      </c>
    </row>
    <row r="97" spans="1:91" s="6" customFormat="1" ht="16.5" customHeight="1">
      <c r="A97" s="84" t="s">
        <v>78</v>
      </c>
      <c r="B97" s="85"/>
      <c r="C97" s="86"/>
      <c r="D97" s="216" t="s">
        <v>87</v>
      </c>
      <c r="E97" s="216"/>
      <c r="F97" s="216"/>
      <c r="G97" s="216"/>
      <c r="H97" s="216"/>
      <c r="I97" s="87"/>
      <c r="J97" s="216" t="s">
        <v>88</v>
      </c>
      <c r="K97" s="216"/>
      <c r="L97" s="216"/>
      <c r="M97" s="216"/>
      <c r="N97" s="216"/>
      <c r="O97" s="216"/>
      <c r="P97" s="216"/>
      <c r="Q97" s="216"/>
      <c r="R97" s="216"/>
      <c r="S97" s="216"/>
      <c r="T97" s="216"/>
      <c r="U97" s="216"/>
      <c r="V97" s="216"/>
      <c r="W97" s="216"/>
      <c r="X97" s="216"/>
      <c r="Y97" s="216"/>
      <c r="Z97" s="216"/>
      <c r="AA97" s="216"/>
      <c r="AB97" s="216"/>
      <c r="AC97" s="216"/>
      <c r="AD97" s="216"/>
      <c r="AE97" s="216"/>
      <c r="AF97" s="216"/>
      <c r="AG97" s="222">
        <f>'003 - Lávka cez potok 2'!J30</f>
        <v>0</v>
      </c>
      <c r="AH97" s="223"/>
      <c r="AI97" s="223"/>
      <c r="AJ97" s="223"/>
      <c r="AK97" s="223"/>
      <c r="AL97" s="223"/>
      <c r="AM97" s="223"/>
      <c r="AN97" s="222">
        <f>SUM(AG97,AT97)</f>
        <v>0</v>
      </c>
      <c r="AO97" s="223"/>
      <c r="AP97" s="223"/>
      <c r="AQ97" s="88" t="s">
        <v>81</v>
      </c>
      <c r="AR97" s="89"/>
      <c r="AS97" s="95">
        <v>0</v>
      </c>
      <c r="AT97" s="96">
        <f>ROUND(SUM(AV97:AW97),2)</f>
        <v>0</v>
      </c>
      <c r="AU97" s="97">
        <f>'003 - Lávka cez potok 2'!P122</f>
        <v>0</v>
      </c>
      <c r="AV97" s="96">
        <f>'003 - Lávka cez potok 2'!J33</f>
        <v>0</v>
      </c>
      <c r="AW97" s="96">
        <f>'003 - Lávka cez potok 2'!J34</f>
        <v>0</v>
      </c>
      <c r="AX97" s="96">
        <f>'003 - Lávka cez potok 2'!J35</f>
        <v>0</v>
      </c>
      <c r="AY97" s="96">
        <f>'003 - Lávka cez potok 2'!J36</f>
        <v>0</v>
      </c>
      <c r="AZ97" s="96">
        <f>'003 - Lávka cez potok 2'!F33</f>
        <v>0</v>
      </c>
      <c r="BA97" s="96">
        <f>'003 - Lávka cez potok 2'!F34</f>
        <v>0</v>
      </c>
      <c r="BB97" s="96">
        <f>'003 - Lávka cez potok 2'!F35</f>
        <v>0</v>
      </c>
      <c r="BC97" s="96">
        <f>'003 - Lávka cez potok 2'!F36</f>
        <v>0</v>
      </c>
      <c r="BD97" s="98">
        <f>'003 - Lávka cez potok 2'!F37</f>
        <v>0</v>
      </c>
      <c r="BT97" s="94" t="s">
        <v>82</v>
      </c>
      <c r="BV97" s="94" t="s">
        <v>76</v>
      </c>
      <c r="BW97" s="94" t="s">
        <v>89</v>
      </c>
      <c r="BX97" s="94" t="s">
        <v>5</v>
      </c>
      <c r="CL97" s="94" t="s">
        <v>1</v>
      </c>
      <c r="CM97" s="94" t="s">
        <v>74</v>
      </c>
    </row>
    <row r="98" spans="1:91" s="1" customFormat="1" ht="30" customHeight="1">
      <c r="B98" s="30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4"/>
    </row>
    <row r="99" spans="1:91" s="1" customFormat="1" ht="6.95" customHeight="1">
      <c r="B99" s="45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34"/>
    </row>
  </sheetData>
  <sheetProtection algorithmName="SHA-512" hashValue="d4DvlCxWoOHHBJjsNtt2lzmAsQ78MHyqwwv7s8dQ0Add4AWsdrAwDbFPqOcpCuHbaOEOCylV9Rz26LitmyQSVw==" saltValue="I3rQdqtE9YKdPy96l+x9HVqhmG1C3XdgG0HHhU/nZ9Ghm6uHma8YoB9bpZrGIe7PzP8h99zbQO7rgYkXpSpyQg==" spinCount="100000" sheet="1" objects="1" scenarios="1" formatColumns="0" formatRows="0"/>
  <mergeCells count="50">
    <mergeCell ref="AK33:AO33"/>
    <mergeCell ref="AK26:AO26"/>
    <mergeCell ref="W29:AE29"/>
    <mergeCell ref="AK29:AO29"/>
    <mergeCell ref="W30:AE30"/>
    <mergeCell ref="AK30:AO30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N96:AP96"/>
    <mergeCell ref="AG96:AM96"/>
    <mergeCell ref="AN97:AP97"/>
    <mergeCell ref="AG97:AM97"/>
    <mergeCell ref="L30:P30"/>
    <mergeCell ref="L31:P31"/>
    <mergeCell ref="L32:P32"/>
    <mergeCell ref="L33:P33"/>
    <mergeCell ref="AN92:AP92"/>
    <mergeCell ref="AG92:AM92"/>
    <mergeCell ref="X35:AB35"/>
    <mergeCell ref="AK35:AO35"/>
    <mergeCell ref="AK31:AO31"/>
    <mergeCell ref="W32:AE32"/>
    <mergeCell ref="AK32:AO32"/>
    <mergeCell ref="W33:AE33"/>
    <mergeCell ref="AN94:AP94"/>
    <mergeCell ref="C92:G92"/>
    <mergeCell ref="I92:AF92"/>
    <mergeCell ref="D95:H95"/>
    <mergeCell ref="J95:AF95"/>
    <mergeCell ref="AN95:AP95"/>
    <mergeCell ref="AG95:AM95"/>
    <mergeCell ref="D96:H96"/>
    <mergeCell ref="J96:AF96"/>
    <mergeCell ref="D97:H97"/>
    <mergeCell ref="J97:AF97"/>
    <mergeCell ref="AG94:AM94"/>
  </mergeCells>
  <hyperlinks>
    <hyperlink ref="A95" location="'001 - Parkovisko pri cint...'!C2" display="/"/>
    <hyperlink ref="A96" location="'002 - Lávka cez potok 1'!C2" display="/"/>
    <hyperlink ref="A97" location="'003 - Lávka cez potok 2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7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9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83</v>
      </c>
    </row>
    <row r="3" spans="2:46" ht="6.95" customHeight="1">
      <c r="B3" s="100"/>
      <c r="C3" s="101"/>
      <c r="D3" s="101"/>
      <c r="E3" s="101"/>
      <c r="F3" s="101"/>
      <c r="G3" s="101"/>
      <c r="H3" s="101"/>
      <c r="I3" s="102"/>
      <c r="J3" s="101"/>
      <c r="K3" s="101"/>
      <c r="L3" s="16"/>
      <c r="AT3" s="13" t="s">
        <v>74</v>
      </c>
    </row>
    <row r="4" spans="2:46" ht="24.95" customHeight="1">
      <c r="B4" s="16"/>
      <c r="D4" s="103" t="s">
        <v>90</v>
      </c>
      <c r="L4" s="16"/>
      <c r="M4" s="104" t="s">
        <v>9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105" t="s">
        <v>14</v>
      </c>
      <c r="L6" s="16"/>
    </row>
    <row r="7" spans="2:46" ht="16.5" customHeight="1">
      <c r="B7" s="16"/>
      <c r="E7" s="260" t="str">
        <f>'Rekapitulácia stavby'!K6</f>
        <v>Novostavba dvoch lávok cez potok a parkoviska pri cintoríne</v>
      </c>
      <c r="F7" s="261"/>
      <c r="G7" s="261"/>
      <c r="H7" s="261"/>
      <c r="L7" s="16"/>
    </row>
    <row r="8" spans="2:46" s="1" customFormat="1" ht="12" customHeight="1">
      <c r="B8" s="34"/>
      <c r="D8" s="105" t="s">
        <v>91</v>
      </c>
      <c r="I8" s="106"/>
      <c r="L8" s="34"/>
    </row>
    <row r="9" spans="2:46" s="1" customFormat="1" ht="36.950000000000003" customHeight="1">
      <c r="B9" s="34"/>
      <c r="E9" s="262" t="s">
        <v>92</v>
      </c>
      <c r="F9" s="263"/>
      <c r="G9" s="263"/>
      <c r="H9" s="263"/>
      <c r="I9" s="106"/>
      <c r="L9" s="34"/>
    </row>
    <row r="10" spans="2:46" s="1" customFormat="1">
      <c r="B10" s="34"/>
      <c r="I10" s="106"/>
      <c r="L10" s="34"/>
    </row>
    <row r="11" spans="2:46" s="1" customFormat="1" ht="12" customHeight="1">
      <c r="B11" s="34"/>
      <c r="D11" s="105" t="s">
        <v>16</v>
      </c>
      <c r="F11" s="107" t="s">
        <v>1</v>
      </c>
      <c r="I11" s="108" t="s">
        <v>17</v>
      </c>
      <c r="J11" s="107" t="s">
        <v>1</v>
      </c>
      <c r="L11" s="34"/>
    </row>
    <row r="12" spans="2:46" s="1" customFormat="1" ht="12" customHeight="1">
      <c r="B12" s="34"/>
      <c r="D12" s="105" t="s">
        <v>18</v>
      </c>
      <c r="F12" s="107" t="s">
        <v>93</v>
      </c>
      <c r="I12" s="108" t="s">
        <v>20</v>
      </c>
      <c r="J12" s="109">
        <f>'Rekapitulácia stavby'!AN8</f>
        <v>43609</v>
      </c>
      <c r="L12" s="34"/>
    </row>
    <row r="13" spans="2:46" s="1" customFormat="1" ht="10.9" customHeight="1">
      <c r="B13" s="34"/>
      <c r="I13" s="106"/>
      <c r="L13" s="34"/>
    </row>
    <row r="14" spans="2:46" s="1" customFormat="1" ht="12" customHeight="1">
      <c r="B14" s="34"/>
      <c r="D14" s="105" t="s">
        <v>21</v>
      </c>
      <c r="I14" s="108" t="s">
        <v>22</v>
      </c>
      <c r="J14" s="107" t="s">
        <v>1</v>
      </c>
      <c r="L14" s="34"/>
    </row>
    <row r="15" spans="2:46" s="1" customFormat="1" ht="18" customHeight="1">
      <c r="B15" s="34"/>
      <c r="E15" s="107" t="s">
        <v>23</v>
      </c>
      <c r="I15" s="108" t="s">
        <v>24</v>
      </c>
      <c r="J15" s="107" t="s">
        <v>1</v>
      </c>
      <c r="L15" s="34"/>
    </row>
    <row r="16" spans="2:46" s="1" customFormat="1" ht="6.95" customHeight="1">
      <c r="B16" s="34"/>
      <c r="I16" s="106"/>
      <c r="L16" s="34"/>
    </row>
    <row r="17" spans="2:12" s="1" customFormat="1" ht="12" customHeight="1">
      <c r="B17" s="34"/>
      <c r="D17" s="105" t="s">
        <v>25</v>
      </c>
      <c r="I17" s="108" t="s">
        <v>22</v>
      </c>
      <c r="J17" s="26" t="str">
        <f>'Rekapitulácia stavby'!AN13</f>
        <v>Vyplň údaj</v>
      </c>
      <c r="L17" s="34"/>
    </row>
    <row r="18" spans="2:12" s="1" customFormat="1" ht="18" customHeight="1">
      <c r="B18" s="34"/>
      <c r="E18" s="264" t="str">
        <f>'Rekapitulácia stavby'!E14</f>
        <v>Vyplň údaj</v>
      </c>
      <c r="F18" s="265"/>
      <c r="G18" s="265"/>
      <c r="H18" s="265"/>
      <c r="I18" s="108" t="s">
        <v>24</v>
      </c>
      <c r="J18" s="26" t="str">
        <f>'Rekapitulácia stavby'!AN14</f>
        <v>Vyplň údaj</v>
      </c>
      <c r="L18" s="34"/>
    </row>
    <row r="19" spans="2:12" s="1" customFormat="1" ht="6.95" customHeight="1">
      <c r="B19" s="34"/>
      <c r="I19" s="106"/>
      <c r="L19" s="34"/>
    </row>
    <row r="20" spans="2:12" s="1" customFormat="1" ht="12" customHeight="1">
      <c r="B20" s="34"/>
      <c r="D20" s="105" t="s">
        <v>27</v>
      </c>
      <c r="I20" s="108" t="s">
        <v>22</v>
      </c>
      <c r="J20" s="107" t="s">
        <v>1</v>
      </c>
      <c r="L20" s="34"/>
    </row>
    <row r="21" spans="2:12" s="1" customFormat="1" ht="18" customHeight="1">
      <c r="B21" s="34"/>
      <c r="E21" s="107" t="s">
        <v>28</v>
      </c>
      <c r="I21" s="108" t="s">
        <v>24</v>
      </c>
      <c r="J21" s="107" t="s">
        <v>1</v>
      </c>
      <c r="L21" s="34"/>
    </row>
    <row r="22" spans="2:12" s="1" customFormat="1" ht="6.95" customHeight="1">
      <c r="B22" s="34"/>
      <c r="I22" s="106"/>
      <c r="L22" s="34"/>
    </row>
    <row r="23" spans="2:12" s="1" customFormat="1" ht="12" customHeight="1">
      <c r="B23" s="34"/>
      <c r="D23" s="105" t="s">
        <v>31</v>
      </c>
      <c r="I23" s="108" t="s">
        <v>22</v>
      </c>
      <c r="J23" s="107" t="s">
        <v>1</v>
      </c>
      <c r="L23" s="34"/>
    </row>
    <row r="24" spans="2:12" s="1" customFormat="1" ht="18" customHeight="1">
      <c r="B24" s="34"/>
      <c r="E24" s="107" t="s">
        <v>32</v>
      </c>
      <c r="I24" s="108" t="s">
        <v>24</v>
      </c>
      <c r="J24" s="107" t="s">
        <v>1</v>
      </c>
      <c r="L24" s="34"/>
    </row>
    <row r="25" spans="2:12" s="1" customFormat="1" ht="6.95" customHeight="1">
      <c r="B25" s="34"/>
      <c r="I25" s="106"/>
      <c r="L25" s="34"/>
    </row>
    <row r="26" spans="2:12" s="1" customFormat="1" ht="12" customHeight="1">
      <c r="B26" s="34"/>
      <c r="D26" s="105" t="s">
        <v>33</v>
      </c>
      <c r="I26" s="106"/>
      <c r="L26" s="34"/>
    </row>
    <row r="27" spans="2:12" s="7" customFormat="1" ht="16.5" customHeight="1">
      <c r="B27" s="110"/>
      <c r="E27" s="266" t="s">
        <v>1</v>
      </c>
      <c r="F27" s="266"/>
      <c r="G27" s="266"/>
      <c r="H27" s="266"/>
      <c r="I27" s="111"/>
      <c r="L27" s="110"/>
    </row>
    <row r="28" spans="2:12" s="1" customFormat="1" ht="6.95" customHeight="1">
      <c r="B28" s="34"/>
      <c r="I28" s="106"/>
      <c r="L28" s="34"/>
    </row>
    <row r="29" spans="2:12" s="1" customFormat="1" ht="6.95" customHeight="1">
      <c r="B29" s="34"/>
      <c r="D29" s="58"/>
      <c r="E29" s="58"/>
      <c r="F29" s="58"/>
      <c r="G29" s="58"/>
      <c r="H29" s="58"/>
      <c r="I29" s="112"/>
      <c r="J29" s="58"/>
      <c r="K29" s="58"/>
      <c r="L29" s="34"/>
    </row>
    <row r="30" spans="2:12" s="1" customFormat="1" ht="25.35" customHeight="1">
      <c r="B30" s="34"/>
      <c r="D30" s="113" t="s">
        <v>34</v>
      </c>
      <c r="I30" s="106"/>
      <c r="J30" s="114">
        <f>ROUND(J122, 2)</f>
        <v>0</v>
      </c>
      <c r="L30" s="34"/>
    </row>
    <row r="31" spans="2:12" s="1" customFormat="1" ht="6.95" customHeight="1">
      <c r="B31" s="34"/>
      <c r="D31" s="58"/>
      <c r="E31" s="58"/>
      <c r="F31" s="58"/>
      <c r="G31" s="58"/>
      <c r="H31" s="58"/>
      <c r="I31" s="112"/>
      <c r="J31" s="58"/>
      <c r="K31" s="58"/>
      <c r="L31" s="34"/>
    </row>
    <row r="32" spans="2:12" s="1" customFormat="1" ht="14.45" customHeight="1">
      <c r="B32" s="34"/>
      <c r="F32" s="115" t="s">
        <v>36</v>
      </c>
      <c r="I32" s="116" t="s">
        <v>35</v>
      </c>
      <c r="J32" s="115" t="s">
        <v>37</v>
      </c>
      <c r="L32" s="34"/>
    </row>
    <row r="33" spans="2:12" s="1" customFormat="1" ht="14.45" customHeight="1">
      <c r="B33" s="34"/>
      <c r="D33" s="117" t="s">
        <v>38</v>
      </c>
      <c r="E33" s="105" t="s">
        <v>39</v>
      </c>
      <c r="F33" s="118">
        <f>ROUND((SUM(BE122:BE146)),  2)</f>
        <v>0</v>
      </c>
      <c r="I33" s="119">
        <v>0.2</v>
      </c>
      <c r="J33" s="118">
        <f>ROUND(((SUM(BE122:BE146))*I33),  2)</f>
        <v>0</v>
      </c>
      <c r="L33" s="34"/>
    </row>
    <row r="34" spans="2:12" s="1" customFormat="1" ht="14.45" customHeight="1">
      <c r="B34" s="34"/>
      <c r="E34" s="105" t="s">
        <v>40</v>
      </c>
      <c r="F34" s="118">
        <f>ROUND((SUM(BF122:BF146)),  2)</f>
        <v>0</v>
      </c>
      <c r="I34" s="119">
        <v>0.2</v>
      </c>
      <c r="J34" s="118">
        <f>ROUND(((SUM(BF122:BF146))*I34),  2)</f>
        <v>0</v>
      </c>
      <c r="L34" s="34"/>
    </row>
    <row r="35" spans="2:12" s="1" customFormat="1" ht="14.45" hidden="1" customHeight="1">
      <c r="B35" s="34"/>
      <c r="E35" s="105" t="s">
        <v>41</v>
      </c>
      <c r="F35" s="118">
        <f>ROUND((SUM(BG122:BG146)),  2)</f>
        <v>0</v>
      </c>
      <c r="I35" s="119">
        <v>0.2</v>
      </c>
      <c r="J35" s="118">
        <f>0</f>
        <v>0</v>
      </c>
      <c r="L35" s="34"/>
    </row>
    <row r="36" spans="2:12" s="1" customFormat="1" ht="14.45" hidden="1" customHeight="1">
      <c r="B36" s="34"/>
      <c r="E36" s="105" t="s">
        <v>42</v>
      </c>
      <c r="F36" s="118">
        <f>ROUND((SUM(BH122:BH146)),  2)</f>
        <v>0</v>
      </c>
      <c r="I36" s="119">
        <v>0.2</v>
      </c>
      <c r="J36" s="118">
        <f>0</f>
        <v>0</v>
      </c>
      <c r="L36" s="34"/>
    </row>
    <row r="37" spans="2:12" s="1" customFormat="1" ht="14.45" hidden="1" customHeight="1">
      <c r="B37" s="34"/>
      <c r="E37" s="105" t="s">
        <v>43</v>
      </c>
      <c r="F37" s="118">
        <f>ROUND((SUM(BI122:BI146)),  2)</f>
        <v>0</v>
      </c>
      <c r="I37" s="119">
        <v>0</v>
      </c>
      <c r="J37" s="118">
        <f>0</f>
        <v>0</v>
      </c>
      <c r="L37" s="34"/>
    </row>
    <row r="38" spans="2:12" s="1" customFormat="1" ht="6.95" customHeight="1">
      <c r="B38" s="34"/>
      <c r="I38" s="106"/>
      <c r="L38" s="34"/>
    </row>
    <row r="39" spans="2:12" s="1" customFormat="1" ht="25.35" customHeight="1">
      <c r="B39" s="34"/>
      <c r="C39" s="120"/>
      <c r="D39" s="121" t="s">
        <v>44</v>
      </c>
      <c r="E39" s="122"/>
      <c r="F39" s="122"/>
      <c r="G39" s="123" t="s">
        <v>45</v>
      </c>
      <c r="H39" s="124" t="s">
        <v>46</v>
      </c>
      <c r="I39" s="125"/>
      <c r="J39" s="126">
        <f>SUM(J30:J37)</f>
        <v>0</v>
      </c>
      <c r="K39" s="127"/>
      <c r="L39" s="34"/>
    </row>
    <row r="40" spans="2:12" s="1" customFormat="1" ht="14.45" customHeight="1">
      <c r="B40" s="34"/>
      <c r="I40" s="106"/>
      <c r="L40" s="34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34"/>
      <c r="D50" s="128" t="s">
        <v>47</v>
      </c>
      <c r="E50" s="129"/>
      <c r="F50" s="129"/>
      <c r="G50" s="128" t="s">
        <v>48</v>
      </c>
      <c r="H50" s="129"/>
      <c r="I50" s="130"/>
      <c r="J50" s="129"/>
      <c r="K50" s="129"/>
      <c r="L50" s="34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34"/>
      <c r="D61" s="131" t="s">
        <v>49</v>
      </c>
      <c r="E61" s="132"/>
      <c r="F61" s="133" t="s">
        <v>50</v>
      </c>
      <c r="G61" s="131" t="s">
        <v>49</v>
      </c>
      <c r="H61" s="132"/>
      <c r="I61" s="134"/>
      <c r="J61" s="135" t="s">
        <v>50</v>
      </c>
      <c r="K61" s="132"/>
      <c r="L61" s="34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34"/>
      <c r="D65" s="128" t="s">
        <v>51</v>
      </c>
      <c r="E65" s="129"/>
      <c r="F65" s="129"/>
      <c r="G65" s="128" t="s">
        <v>52</v>
      </c>
      <c r="H65" s="129"/>
      <c r="I65" s="130"/>
      <c r="J65" s="129"/>
      <c r="K65" s="129"/>
      <c r="L65" s="34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34"/>
      <c r="D76" s="131" t="s">
        <v>49</v>
      </c>
      <c r="E76" s="132"/>
      <c r="F76" s="133" t="s">
        <v>50</v>
      </c>
      <c r="G76" s="131" t="s">
        <v>49</v>
      </c>
      <c r="H76" s="132"/>
      <c r="I76" s="134"/>
      <c r="J76" s="135" t="s">
        <v>50</v>
      </c>
      <c r="K76" s="132"/>
      <c r="L76" s="34"/>
    </row>
    <row r="77" spans="2:12" s="1" customFormat="1" ht="14.45" customHeight="1">
      <c r="B77" s="136"/>
      <c r="C77" s="137"/>
      <c r="D77" s="137"/>
      <c r="E77" s="137"/>
      <c r="F77" s="137"/>
      <c r="G77" s="137"/>
      <c r="H77" s="137"/>
      <c r="I77" s="138"/>
      <c r="J77" s="137"/>
      <c r="K77" s="137"/>
      <c r="L77" s="34"/>
    </row>
    <row r="81" spans="2:47" s="1" customFormat="1" ht="6.95" customHeight="1">
      <c r="B81" s="139"/>
      <c r="C81" s="140"/>
      <c r="D81" s="140"/>
      <c r="E81" s="140"/>
      <c r="F81" s="140"/>
      <c r="G81" s="140"/>
      <c r="H81" s="140"/>
      <c r="I81" s="141"/>
      <c r="J81" s="140"/>
      <c r="K81" s="140"/>
      <c r="L81" s="34"/>
    </row>
    <row r="82" spans="2:47" s="1" customFormat="1" ht="24.95" customHeight="1">
      <c r="B82" s="30"/>
      <c r="C82" s="19" t="s">
        <v>94</v>
      </c>
      <c r="D82" s="31"/>
      <c r="E82" s="31"/>
      <c r="F82" s="31"/>
      <c r="G82" s="31"/>
      <c r="H82" s="31"/>
      <c r="I82" s="106"/>
      <c r="J82" s="31"/>
      <c r="K82" s="31"/>
      <c r="L82" s="34"/>
    </row>
    <row r="83" spans="2:47" s="1" customFormat="1" ht="6.95" customHeight="1">
      <c r="B83" s="30"/>
      <c r="C83" s="31"/>
      <c r="D83" s="31"/>
      <c r="E83" s="31"/>
      <c r="F83" s="31"/>
      <c r="G83" s="31"/>
      <c r="H83" s="31"/>
      <c r="I83" s="106"/>
      <c r="J83" s="31"/>
      <c r="K83" s="31"/>
      <c r="L83" s="34"/>
    </row>
    <row r="84" spans="2:47" s="1" customFormat="1" ht="12" customHeight="1">
      <c r="B84" s="30"/>
      <c r="C84" s="25" t="s">
        <v>14</v>
      </c>
      <c r="D84" s="31"/>
      <c r="E84" s="31"/>
      <c r="F84" s="31"/>
      <c r="G84" s="31"/>
      <c r="H84" s="31"/>
      <c r="I84" s="106"/>
      <c r="J84" s="31"/>
      <c r="K84" s="31"/>
      <c r="L84" s="34"/>
    </row>
    <row r="85" spans="2:47" s="1" customFormat="1" ht="16.5" customHeight="1">
      <c r="B85" s="30"/>
      <c r="C85" s="31"/>
      <c r="D85" s="31"/>
      <c r="E85" s="258" t="str">
        <f>E7</f>
        <v>Novostavba dvoch lávok cez potok a parkoviska pri cintoríne</v>
      </c>
      <c r="F85" s="259"/>
      <c r="G85" s="259"/>
      <c r="H85" s="259"/>
      <c r="I85" s="106"/>
      <c r="J85" s="31"/>
      <c r="K85" s="31"/>
      <c r="L85" s="34"/>
    </row>
    <row r="86" spans="2:47" s="1" customFormat="1" ht="12" customHeight="1">
      <c r="B86" s="30"/>
      <c r="C86" s="25" t="s">
        <v>91</v>
      </c>
      <c r="D86" s="31"/>
      <c r="E86" s="31"/>
      <c r="F86" s="31"/>
      <c r="G86" s="31"/>
      <c r="H86" s="31"/>
      <c r="I86" s="106"/>
      <c r="J86" s="31"/>
      <c r="K86" s="31"/>
      <c r="L86" s="34"/>
    </row>
    <row r="87" spans="2:47" s="1" customFormat="1" ht="16.5" customHeight="1">
      <c r="B87" s="30"/>
      <c r="C87" s="31"/>
      <c r="D87" s="31"/>
      <c r="E87" s="241" t="str">
        <f>E9</f>
        <v>001 - Parkovisko pri cintoríne</v>
      </c>
      <c r="F87" s="257"/>
      <c r="G87" s="257"/>
      <c r="H87" s="257"/>
      <c r="I87" s="106"/>
      <c r="J87" s="31"/>
      <c r="K87" s="31"/>
      <c r="L87" s="34"/>
    </row>
    <row r="88" spans="2:47" s="1" customFormat="1" ht="6.95" customHeight="1">
      <c r="B88" s="30"/>
      <c r="C88" s="31"/>
      <c r="D88" s="31"/>
      <c r="E88" s="31"/>
      <c r="F88" s="31"/>
      <c r="G88" s="31"/>
      <c r="H88" s="31"/>
      <c r="I88" s="106"/>
      <c r="J88" s="31"/>
      <c r="K88" s="31"/>
      <c r="L88" s="34"/>
    </row>
    <row r="89" spans="2:47" s="1" customFormat="1" ht="12" customHeight="1">
      <c r="B89" s="30"/>
      <c r="C89" s="25" t="s">
        <v>18</v>
      </c>
      <c r="D89" s="31"/>
      <c r="E89" s="31"/>
      <c r="F89" s="23" t="str">
        <f>F12</f>
        <v>Obec Reľov, pozemok p.č. 323/4</v>
      </c>
      <c r="G89" s="31"/>
      <c r="H89" s="31"/>
      <c r="I89" s="108" t="s">
        <v>20</v>
      </c>
      <c r="J89" s="57">
        <f>IF(J12="","",J12)</f>
        <v>43609</v>
      </c>
      <c r="K89" s="31"/>
      <c r="L89" s="34"/>
    </row>
    <row r="90" spans="2:47" s="1" customFormat="1" ht="6.95" customHeight="1">
      <c r="B90" s="30"/>
      <c r="C90" s="31"/>
      <c r="D90" s="31"/>
      <c r="E90" s="31"/>
      <c r="F90" s="31"/>
      <c r="G90" s="31"/>
      <c r="H90" s="31"/>
      <c r="I90" s="106"/>
      <c r="J90" s="31"/>
      <c r="K90" s="31"/>
      <c r="L90" s="34"/>
    </row>
    <row r="91" spans="2:47" s="1" customFormat="1" ht="43.15" customHeight="1">
      <c r="B91" s="30"/>
      <c r="C91" s="25" t="s">
        <v>21</v>
      </c>
      <c r="D91" s="31"/>
      <c r="E91" s="31"/>
      <c r="F91" s="23" t="str">
        <f>E15</f>
        <v>Obec Reľov</v>
      </c>
      <c r="G91" s="31"/>
      <c r="H91" s="31"/>
      <c r="I91" s="108" t="s">
        <v>27</v>
      </c>
      <c r="J91" s="28" t="str">
        <f>E21</f>
        <v>Ing. Štefan Vilga, Hviezdoslavova 18, Sp. Belá</v>
      </c>
      <c r="K91" s="31"/>
      <c r="L91" s="34"/>
    </row>
    <row r="92" spans="2:47" s="1" customFormat="1" ht="15.2" customHeight="1">
      <c r="B92" s="30"/>
      <c r="C92" s="25" t="s">
        <v>25</v>
      </c>
      <c r="D92" s="31"/>
      <c r="E92" s="31"/>
      <c r="F92" s="23" t="str">
        <f>IF(E18="","",E18)</f>
        <v>Vyplň údaj</v>
      </c>
      <c r="G92" s="31"/>
      <c r="H92" s="31"/>
      <c r="I92" s="108" t="s">
        <v>31</v>
      </c>
      <c r="J92" s="28" t="str">
        <f>E24</f>
        <v>Ing. Vladimír Dubjel</v>
      </c>
      <c r="K92" s="31"/>
      <c r="L92" s="34"/>
    </row>
    <row r="93" spans="2:47" s="1" customFormat="1" ht="10.35" customHeight="1">
      <c r="B93" s="30"/>
      <c r="C93" s="31"/>
      <c r="D93" s="31"/>
      <c r="E93" s="31"/>
      <c r="F93" s="31"/>
      <c r="G93" s="31"/>
      <c r="H93" s="31"/>
      <c r="I93" s="106"/>
      <c r="J93" s="31"/>
      <c r="K93" s="31"/>
      <c r="L93" s="34"/>
    </row>
    <row r="94" spans="2:47" s="1" customFormat="1" ht="29.25" customHeight="1">
      <c r="B94" s="30"/>
      <c r="C94" s="142" t="s">
        <v>95</v>
      </c>
      <c r="D94" s="143"/>
      <c r="E94" s="143"/>
      <c r="F94" s="143"/>
      <c r="G94" s="143"/>
      <c r="H94" s="143"/>
      <c r="I94" s="144"/>
      <c r="J94" s="145" t="s">
        <v>96</v>
      </c>
      <c r="K94" s="143"/>
      <c r="L94" s="34"/>
    </row>
    <row r="95" spans="2:47" s="1" customFormat="1" ht="10.35" customHeight="1">
      <c r="B95" s="30"/>
      <c r="C95" s="31"/>
      <c r="D95" s="31"/>
      <c r="E95" s="31"/>
      <c r="F95" s="31"/>
      <c r="G95" s="31"/>
      <c r="H95" s="31"/>
      <c r="I95" s="106"/>
      <c r="J95" s="31"/>
      <c r="K95" s="31"/>
      <c r="L95" s="34"/>
    </row>
    <row r="96" spans="2:47" s="1" customFormat="1" ht="22.9" customHeight="1">
      <c r="B96" s="30"/>
      <c r="C96" s="146" t="s">
        <v>97</v>
      </c>
      <c r="D96" s="31"/>
      <c r="E96" s="31"/>
      <c r="F96" s="31"/>
      <c r="G96" s="31"/>
      <c r="H96" s="31"/>
      <c r="I96" s="106"/>
      <c r="J96" s="75">
        <f>J122</f>
        <v>0</v>
      </c>
      <c r="K96" s="31"/>
      <c r="L96" s="34"/>
      <c r="AU96" s="13" t="s">
        <v>98</v>
      </c>
    </row>
    <row r="97" spans="2:12" s="8" customFormat="1" ht="24.95" customHeight="1">
      <c r="B97" s="147"/>
      <c r="C97" s="148"/>
      <c r="D97" s="149" t="s">
        <v>99</v>
      </c>
      <c r="E97" s="150"/>
      <c r="F97" s="150"/>
      <c r="G97" s="150"/>
      <c r="H97" s="150"/>
      <c r="I97" s="151"/>
      <c r="J97" s="152">
        <f>J123</f>
        <v>0</v>
      </c>
      <c r="K97" s="148"/>
      <c r="L97" s="153"/>
    </row>
    <row r="98" spans="2:12" s="9" customFormat="1" ht="19.899999999999999" customHeight="1">
      <c r="B98" s="154"/>
      <c r="C98" s="155"/>
      <c r="D98" s="156" t="s">
        <v>100</v>
      </c>
      <c r="E98" s="157"/>
      <c r="F98" s="157"/>
      <c r="G98" s="157"/>
      <c r="H98" s="157"/>
      <c r="I98" s="158"/>
      <c r="J98" s="159">
        <f>J124</f>
        <v>0</v>
      </c>
      <c r="K98" s="155"/>
      <c r="L98" s="160"/>
    </row>
    <row r="99" spans="2:12" s="9" customFormat="1" ht="19.899999999999999" customHeight="1">
      <c r="B99" s="154"/>
      <c r="C99" s="155"/>
      <c r="D99" s="156" t="s">
        <v>101</v>
      </c>
      <c r="E99" s="157"/>
      <c r="F99" s="157"/>
      <c r="G99" s="157"/>
      <c r="H99" s="157"/>
      <c r="I99" s="158"/>
      <c r="J99" s="159">
        <f>J131</f>
        <v>0</v>
      </c>
      <c r="K99" s="155"/>
      <c r="L99" s="160"/>
    </row>
    <row r="100" spans="2:12" s="9" customFormat="1" ht="19.899999999999999" customHeight="1">
      <c r="B100" s="154"/>
      <c r="C100" s="155"/>
      <c r="D100" s="156" t="s">
        <v>102</v>
      </c>
      <c r="E100" s="157"/>
      <c r="F100" s="157"/>
      <c r="G100" s="157"/>
      <c r="H100" s="157"/>
      <c r="I100" s="158"/>
      <c r="J100" s="159">
        <f>J134</f>
        <v>0</v>
      </c>
      <c r="K100" s="155"/>
      <c r="L100" s="160"/>
    </row>
    <row r="101" spans="2:12" s="9" customFormat="1" ht="19.899999999999999" customHeight="1">
      <c r="B101" s="154"/>
      <c r="C101" s="155"/>
      <c r="D101" s="156" t="s">
        <v>103</v>
      </c>
      <c r="E101" s="157"/>
      <c r="F101" s="157"/>
      <c r="G101" s="157"/>
      <c r="H101" s="157"/>
      <c r="I101" s="158"/>
      <c r="J101" s="159">
        <f>J139</f>
        <v>0</v>
      </c>
      <c r="K101" s="155"/>
      <c r="L101" s="160"/>
    </row>
    <row r="102" spans="2:12" s="9" customFormat="1" ht="19.899999999999999" customHeight="1">
      <c r="B102" s="154"/>
      <c r="C102" s="155"/>
      <c r="D102" s="156" t="s">
        <v>104</v>
      </c>
      <c r="E102" s="157"/>
      <c r="F102" s="157"/>
      <c r="G102" s="157"/>
      <c r="H102" s="157"/>
      <c r="I102" s="158"/>
      <c r="J102" s="159">
        <f>J145</f>
        <v>0</v>
      </c>
      <c r="K102" s="155"/>
      <c r="L102" s="160"/>
    </row>
    <row r="103" spans="2:12" s="1" customFormat="1" ht="21.75" customHeight="1">
      <c r="B103" s="30"/>
      <c r="C103" s="31"/>
      <c r="D103" s="31"/>
      <c r="E103" s="31"/>
      <c r="F103" s="31"/>
      <c r="G103" s="31"/>
      <c r="H103" s="31"/>
      <c r="I103" s="106"/>
      <c r="J103" s="31"/>
      <c r="K103" s="31"/>
      <c r="L103" s="34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138"/>
      <c r="J104" s="46"/>
      <c r="K104" s="46"/>
      <c r="L104" s="34"/>
    </row>
    <row r="108" spans="2:12" s="1" customFormat="1" ht="6.95" customHeight="1">
      <c r="B108" s="47"/>
      <c r="C108" s="48"/>
      <c r="D108" s="48"/>
      <c r="E108" s="48"/>
      <c r="F108" s="48"/>
      <c r="G108" s="48"/>
      <c r="H108" s="48"/>
      <c r="I108" s="141"/>
      <c r="J108" s="48"/>
      <c r="K108" s="48"/>
      <c r="L108" s="34"/>
    </row>
    <row r="109" spans="2:12" s="1" customFormat="1" ht="24.95" customHeight="1">
      <c r="B109" s="30"/>
      <c r="C109" s="19" t="s">
        <v>105</v>
      </c>
      <c r="D109" s="31"/>
      <c r="E109" s="31"/>
      <c r="F109" s="31"/>
      <c r="G109" s="31"/>
      <c r="H109" s="31"/>
      <c r="I109" s="106"/>
      <c r="J109" s="31"/>
      <c r="K109" s="31"/>
      <c r="L109" s="34"/>
    </row>
    <row r="110" spans="2:12" s="1" customFormat="1" ht="6.95" customHeight="1">
      <c r="B110" s="30"/>
      <c r="C110" s="31"/>
      <c r="D110" s="31"/>
      <c r="E110" s="31"/>
      <c r="F110" s="31"/>
      <c r="G110" s="31"/>
      <c r="H110" s="31"/>
      <c r="I110" s="106"/>
      <c r="J110" s="31"/>
      <c r="K110" s="31"/>
      <c r="L110" s="34"/>
    </row>
    <row r="111" spans="2:12" s="1" customFormat="1" ht="12" customHeight="1">
      <c r="B111" s="30"/>
      <c r="C111" s="25" t="s">
        <v>14</v>
      </c>
      <c r="D111" s="31"/>
      <c r="E111" s="31"/>
      <c r="F111" s="31"/>
      <c r="G111" s="31"/>
      <c r="H111" s="31"/>
      <c r="I111" s="106"/>
      <c r="J111" s="31"/>
      <c r="K111" s="31"/>
      <c r="L111" s="34"/>
    </row>
    <row r="112" spans="2:12" s="1" customFormat="1" ht="16.5" customHeight="1">
      <c r="B112" s="30"/>
      <c r="C112" s="31"/>
      <c r="D112" s="31"/>
      <c r="E112" s="258" t="str">
        <f>E7</f>
        <v>Novostavba dvoch lávok cez potok a parkoviska pri cintoríne</v>
      </c>
      <c r="F112" s="259"/>
      <c r="G112" s="259"/>
      <c r="H112" s="259"/>
      <c r="I112" s="106"/>
      <c r="J112" s="31"/>
      <c r="K112" s="31"/>
      <c r="L112" s="34"/>
    </row>
    <row r="113" spans="2:65" s="1" customFormat="1" ht="12" customHeight="1">
      <c r="B113" s="30"/>
      <c r="C113" s="25" t="s">
        <v>91</v>
      </c>
      <c r="D113" s="31"/>
      <c r="E113" s="31"/>
      <c r="F113" s="31"/>
      <c r="G113" s="31"/>
      <c r="H113" s="31"/>
      <c r="I113" s="106"/>
      <c r="J113" s="31"/>
      <c r="K113" s="31"/>
      <c r="L113" s="34"/>
    </row>
    <row r="114" spans="2:65" s="1" customFormat="1" ht="16.5" customHeight="1">
      <c r="B114" s="30"/>
      <c r="C114" s="31"/>
      <c r="D114" s="31"/>
      <c r="E114" s="241" t="str">
        <f>E9</f>
        <v>001 - Parkovisko pri cintoríne</v>
      </c>
      <c r="F114" s="257"/>
      <c r="G114" s="257"/>
      <c r="H114" s="257"/>
      <c r="I114" s="106"/>
      <c r="J114" s="31"/>
      <c r="K114" s="31"/>
      <c r="L114" s="34"/>
    </row>
    <row r="115" spans="2:65" s="1" customFormat="1" ht="6.95" customHeight="1">
      <c r="B115" s="30"/>
      <c r="C115" s="31"/>
      <c r="D115" s="31"/>
      <c r="E115" s="31"/>
      <c r="F115" s="31"/>
      <c r="G115" s="31"/>
      <c r="H115" s="31"/>
      <c r="I115" s="106"/>
      <c r="J115" s="31"/>
      <c r="K115" s="31"/>
      <c r="L115" s="34"/>
    </row>
    <row r="116" spans="2:65" s="1" customFormat="1" ht="12" customHeight="1">
      <c r="B116" s="30"/>
      <c r="C116" s="25" t="s">
        <v>18</v>
      </c>
      <c r="D116" s="31"/>
      <c r="E116" s="31"/>
      <c r="F116" s="23" t="str">
        <f>F12</f>
        <v>Obec Reľov, pozemok p.č. 323/4</v>
      </c>
      <c r="G116" s="31"/>
      <c r="H116" s="31"/>
      <c r="I116" s="108" t="s">
        <v>20</v>
      </c>
      <c r="J116" s="57">
        <f>IF(J12="","",J12)</f>
        <v>43609</v>
      </c>
      <c r="K116" s="31"/>
      <c r="L116" s="34"/>
    </row>
    <row r="117" spans="2:65" s="1" customFormat="1" ht="6.95" customHeight="1">
      <c r="B117" s="30"/>
      <c r="C117" s="31"/>
      <c r="D117" s="31"/>
      <c r="E117" s="31"/>
      <c r="F117" s="31"/>
      <c r="G117" s="31"/>
      <c r="H117" s="31"/>
      <c r="I117" s="106"/>
      <c r="J117" s="31"/>
      <c r="K117" s="31"/>
      <c r="L117" s="34"/>
    </row>
    <row r="118" spans="2:65" s="1" customFormat="1" ht="43.15" customHeight="1">
      <c r="B118" s="30"/>
      <c r="C118" s="25" t="s">
        <v>21</v>
      </c>
      <c r="D118" s="31"/>
      <c r="E118" s="31"/>
      <c r="F118" s="23" t="str">
        <f>E15</f>
        <v>Obec Reľov</v>
      </c>
      <c r="G118" s="31"/>
      <c r="H118" s="31"/>
      <c r="I118" s="108" t="s">
        <v>27</v>
      </c>
      <c r="J118" s="28" t="str">
        <f>E21</f>
        <v>Ing. Štefan Vilga, Hviezdoslavova 18, Sp. Belá</v>
      </c>
      <c r="K118" s="31"/>
      <c r="L118" s="34"/>
    </row>
    <row r="119" spans="2:65" s="1" customFormat="1" ht="15.2" customHeight="1">
      <c r="B119" s="30"/>
      <c r="C119" s="25" t="s">
        <v>25</v>
      </c>
      <c r="D119" s="31"/>
      <c r="E119" s="31"/>
      <c r="F119" s="23" t="str">
        <f>IF(E18="","",E18)</f>
        <v>Vyplň údaj</v>
      </c>
      <c r="G119" s="31"/>
      <c r="H119" s="31"/>
      <c r="I119" s="108" t="s">
        <v>31</v>
      </c>
      <c r="J119" s="28" t="str">
        <f>E24</f>
        <v>Ing. Vladimír Dubjel</v>
      </c>
      <c r="K119" s="31"/>
      <c r="L119" s="34"/>
    </row>
    <row r="120" spans="2:65" s="1" customFormat="1" ht="10.35" customHeight="1">
      <c r="B120" s="30"/>
      <c r="C120" s="31"/>
      <c r="D120" s="31"/>
      <c r="E120" s="31"/>
      <c r="F120" s="31"/>
      <c r="G120" s="31"/>
      <c r="H120" s="31"/>
      <c r="I120" s="106"/>
      <c r="J120" s="31"/>
      <c r="K120" s="31"/>
      <c r="L120" s="34"/>
    </row>
    <row r="121" spans="2:65" s="10" customFormat="1" ht="29.25" customHeight="1">
      <c r="B121" s="161"/>
      <c r="C121" s="162" t="s">
        <v>106</v>
      </c>
      <c r="D121" s="163" t="s">
        <v>59</v>
      </c>
      <c r="E121" s="163" t="s">
        <v>55</v>
      </c>
      <c r="F121" s="163" t="s">
        <v>56</v>
      </c>
      <c r="G121" s="163" t="s">
        <v>107</v>
      </c>
      <c r="H121" s="163" t="s">
        <v>108</v>
      </c>
      <c r="I121" s="164" t="s">
        <v>109</v>
      </c>
      <c r="J121" s="165" t="s">
        <v>96</v>
      </c>
      <c r="K121" s="166" t="s">
        <v>110</v>
      </c>
      <c r="L121" s="167"/>
      <c r="M121" s="66" t="s">
        <v>1</v>
      </c>
      <c r="N121" s="67" t="s">
        <v>38</v>
      </c>
      <c r="O121" s="67" t="s">
        <v>111</v>
      </c>
      <c r="P121" s="67" t="s">
        <v>112</v>
      </c>
      <c r="Q121" s="67" t="s">
        <v>113</v>
      </c>
      <c r="R121" s="67" t="s">
        <v>114</v>
      </c>
      <c r="S121" s="67" t="s">
        <v>115</v>
      </c>
      <c r="T121" s="68" t="s">
        <v>116</v>
      </c>
    </row>
    <row r="122" spans="2:65" s="1" customFormat="1" ht="22.9" customHeight="1">
      <c r="B122" s="30"/>
      <c r="C122" s="73" t="s">
        <v>97</v>
      </c>
      <c r="D122" s="31"/>
      <c r="E122" s="31"/>
      <c r="F122" s="31"/>
      <c r="G122" s="31"/>
      <c r="H122" s="31"/>
      <c r="I122" s="106"/>
      <c r="J122" s="168">
        <f>BK122</f>
        <v>0</v>
      </c>
      <c r="K122" s="31"/>
      <c r="L122" s="34"/>
      <c r="M122" s="69"/>
      <c r="N122" s="70"/>
      <c r="O122" s="70"/>
      <c r="P122" s="169">
        <f>P123</f>
        <v>0</v>
      </c>
      <c r="Q122" s="70"/>
      <c r="R122" s="169">
        <f>R123</f>
        <v>215.86445699999999</v>
      </c>
      <c r="S122" s="70"/>
      <c r="T122" s="170">
        <f>T123</f>
        <v>0</v>
      </c>
      <c r="AT122" s="13" t="s">
        <v>73</v>
      </c>
      <c r="AU122" s="13" t="s">
        <v>98</v>
      </c>
      <c r="BK122" s="171">
        <f>BK123</f>
        <v>0</v>
      </c>
    </row>
    <row r="123" spans="2:65" s="11" customFormat="1" ht="25.9" customHeight="1">
      <c r="B123" s="172"/>
      <c r="C123" s="173"/>
      <c r="D123" s="174" t="s">
        <v>73</v>
      </c>
      <c r="E123" s="175" t="s">
        <v>117</v>
      </c>
      <c r="F123" s="175" t="s">
        <v>118</v>
      </c>
      <c r="G123" s="173"/>
      <c r="H123" s="173"/>
      <c r="I123" s="176"/>
      <c r="J123" s="177">
        <f>BK123</f>
        <v>0</v>
      </c>
      <c r="K123" s="173"/>
      <c r="L123" s="178"/>
      <c r="M123" s="179"/>
      <c r="N123" s="180"/>
      <c r="O123" s="180"/>
      <c r="P123" s="181">
        <f>P124+P131+P134+P139+P145</f>
        <v>0</v>
      </c>
      <c r="Q123" s="180"/>
      <c r="R123" s="181">
        <f>R124+R131+R134+R139+R145</f>
        <v>215.86445699999999</v>
      </c>
      <c r="S123" s="180"/>
      <c r="T123" s="182">
        <f>T124+T131+T134+T139+T145</f>
        <v>0</v>
      </c>
      <c r="AR123" s="183" t="s">
        <v>82</v>
      </c>
      <c r="AT123" s="184" t="s">
        <v>73</v>
      </c>
      <c r="AU123" s="184" t="s">
        <v>74</v>
      </c>
      <c r="AY123" s="183" t="s">
        <v>119</v>
      </c>
      <c r="BK123" s="185">
        <f>BK124+BK131+BK134+BK139+BK145</f>
        <v>0</v>
      </c>
    </row>
    <row r="124" spans="2:65" s="11" customFormat="1" ht="22.9" customHeight="1">
      <c r="B124" s="172"/>
      <c r="C124" s="173"/>
      <c r="D124" s="174" t="s">
        <v>73</v>
      </c>
      <c r="E124" s="186" t="s">
        <v>82</v>
      </c>
      <c r="F124" s="186" t="s">
        <v>120</v>
      </c>
      <c r="G124" s="173"/>
      <c r="H124" s="173"/>
      <c r="I124" s="176"/>
      <c r="J124" s="187">
        <f>BK124</f>
        <v>0</v>
      </c>
      <c r="K124" s="173"/>
      <c r="L124" s="178"/>
      <c r="M124" s="179"/>
      <c r="N124" s="180"/>
      <c r="O124" s="180"/>
      <c r="P124" s="181">
        <f>SUM(P125:P130)</f>
        <v>0</v>
      </c>
      <c r="Q124" s="180"/>
      <c r="R124" s="181">
        <f>SUM(R125:R130)</f>
        <v>0</v>
      </c>
      <c r="S124" s="180"/>
      <c r="T124" s="182">
        <f>SUM(T125:T130)</f>
        <v>0</v>
      </c>
      <c r="AR124" s="183" t="s">
        <v>82</v>
      </c>
      <c r="AT124" s="184" t="s">
        <v>73</v>
      </c>
      <c r="AU124" s="184" t="s">
        <v>82</v>
      </c>
      <c r="AY124" s="183" t="s">
        <v>119</v>
      </c>
      <c r="BK124" s="185">
        <f>SUM(BK125:BK130)</f>
        <v>0</v>
      </c>
    </row>
    <row r="125" spans="2:65" s="1" customFormat="1" ht="16.5" customHeight="1">
      <c r="B125" s="30"/>
      <c r="C125" s="188" t="s">
        <v>82</v>
      </c>
      <c r="D125" s="188" t="s">
        <v>121</v>
      </c>
      <c r="E125" s="189" t="s">
        <v>122</v>
      </c>
      <c r="F125" s="190" t="s">
        <v>123</v>
      </c>
      <c r="G125" s="191" t="s">
        <v>124</v>
      </c>
      <c r="H125" s="192">
        <v>82.215000000000003</v>
      </c>
      <c r="I125" s="193"/>
      <c r="J125" s="192">
        <f t="shared" ref="J125:J130" si="0">ROUND(I125*H125,3)</f>
        <v>0</v>
      </c>
      <c r="K125" s="190" t="s">
        <v>125</v>
      </c>
      <c r="L125" s="34"/>
      <c r="M125" s="194" t="s">
        <v>1</v>
      </c>
      <c r="N125" s="195" t="s">
        <v>40</v>
      </c>
      <c r="O125" s="62"/>
      <c r="P125" s="196">
        <f t="shared" ref="P125:P130" si="1">O125*H125</f>
        <v>0</v>
      </c>
      <c r="Q125" s="196">
        <v>0</v>
      </c>
      <c r="R125" s="196">
        <f t="shared" ref="R125:R130" si="2">Q125*H125</f>
        <v>0</v>
      </c>
      <c r="S125" s="196">
        <v>0</v>
      </c>
      <c r="T125" s="197">
        <f t="shared" ref="T125:T130" si="3">S125*H125</f>
        <v>0</v>
      </c>
      <c r="AR125" s="198" t="s">
        <v>126</v>
      </c>
      <c r="AT125" s="198" t="s">
        <v>121</v>
      </c>
      <c r="AU125" s="198" t="s">
        <v>127</v>
      </c>
      <c r="AY125" s="13" t="s">
        <v>119</v>
      </c>
      <c r="BE125" s="199">
        <f t="shared" ref="BE125:BE130" si="4">IF(N125="základná",J125,0)</f>
        <v>0</v>
      </c>
      <c r="BF125" s="199">
        <f t="shared" ref="BF125:BF130" si="5">IF(N125="znížená",J125,0)</f>
        <v>0</v>
      </c>
      <c r="BG125" s="199">
        <f t="shared" ref="BG125:BG130" si="6">IF(N125="zákl. prenesená",J125,0)</f>
        <v>0</v>
      </c>
      <c r="BH125" s="199">
        <f t="shared" ref="BH125:BH130" si="7">IF(N125="zníž. prenesená",J125,0)</f>
        <v>0</v>
      </c>
      <c r="BI125" s="199">
        <f t="shared" ref="BI125:BI130" si="8">IF(N125="nulová",J125,0)</f>
        <v>0</v>
      </c>
      <c r="BJ125" s="13" t="s">
        <v>127</v>
      </c>
      <c r="BK125" s="200">
        <f t="shared" ref="BK125:BK130" si="9">ROUND(I125*H125,3)</f>
        <v>0</v>
      </c>
      <c r="BL125" s="13" t="s">
        <v>126</v>
      </c>
      <c r="BM125" s="198" t="s">
        <v>128</v>
      </c>
    </row>
    <row r="126" spans="2:65" s="1" customFormat="1" ht="24" customHeight="1">
      <c r="B126" s="30"/>
      <c r="C126" s="188" t="s">
        <v>127</v>
      </c>
      <c r="D126" s="188" t="s">
        <v>121</v>
      </c>
      <c r="E126" s="189" t="s">
        <v>129</v>
      </c>
      <c r="F126" s="190" t="s">
        <v>130</v>
      </c>
      <c r="G126" s="191" t="s">
        <v>124</v>
      </c>
      <c r="H126" s="192">
        <v>82.215000000000003</v>
      </c>
      <c r="I126" s="193"/>
      <c r="J126" s="192">
        <f t="shared" si="0"/>
        <v>0</v>
      </c>
      <c r="K126" s="190" t="s">
        <v>125</v>
      </c>
      <c r="L126" s="34"/>
      <c r="M126" s="194" t="s">
        <v>1</v>
      </c>
      <c r="N126" s="195" t="s">
        <v>40</v>
      </c>
      <c r="O126" s="62"/>
      <c r="P126" s="196">
        <f t="shared" si="1"/>
        <v>0</v>
      </c>
      <c r="Q126" s="196">
        <v>0</v>
      </c>
      <c r="R126" s="196">
        <f t="shared" si="2"/>
        <v>0</v>
      </c>
      <c r="S126" s="196">
        <v>0</v>
      </c>
      <c r="T126" s="197">
        <f t="shared" si="3"/>
        <v>0</v>
      </c>
      <c r="AR126" s="198" t="s">
        <v>126</v>
      </c>
      <c r="AT126" s="198" t="s">
        <v>121</v>
      </c>
      <c r="AU126" s="198" t="s">
        <v>127</v>
      </c>
      <c r="AY126" s="13" t="s">
        <v>119</v>
      </c>
      <c r="BE126" s="199">
        <f t="shared" si="4"/>
        <v>0</v>
      </c>
      <c r="BF126" s="199">
        <f t="shared" si="5"/>
        <v>0</v>
      </c>
      <c r="BG126" s="199">
        <f t="shared" si="6"/>
        <v>0</v>
      </c>
      <c r="BH126" s="199">
        <f t="shared" si="7"/>
        <v>0</v>
      </c>
      <c r="BI126" s="199">
        <f t="shared" si="8"/>
        <v>0</v>
      </c>
      <c r="BJ126" s="13" t="s">
        <v>127</v>
      </c>
      <c r="BK126" s="200">
        <f t="shared" si="9"/>
        <v>0</v>
      </c>
      <c r="BL126" s="13" t="s">
        <v>126</v>
      </c>
      <c r="BM126" s="198" t="s">
        <v>131</v>
      </c>
    </row>
    <row r="127" spans="2:65" s="1" customFormat="1" ht="24" customHeight="1">
      <c r="B127" s="30"/>
      <c r="C127" s="188" t="s">
        <v>132</v>
      </c>
      <c r="D127" s="188" t="s">
        <v>121</v>
      </c>
      <c r="E127" s="189" t="s">
        <v>133</v>
      </c>
      <c r="F127" s="190" t="s">
        <v>134</v>
      </c>
      <c r="G127" s="191" t="s">
        <v>124</v>
      </c>
      <c r="H127" s="192">
        <v>82.215000000000003</v>
      </c>
      <c r="I127" s="193"/>
      <c r="J127" s="192">
        <f t="shared" si="0"/>
        <v>0</v>
      </c>
      <c r="K127" s="190" t="s">
        <v>125</v>
      </c>
      <c r="L127" s="34"/>
      <c r="M127" s="194" t="s">
        <v>1</v>
      </c>
      <c r="N127" s="195" t="s">
        <v>40</v>
      </c>
      <c r="O127" s="62"/>
      <c r="P127" s="196">
        <f t="shared" si="1"/>
        <v>0</v>
      </c>
      <c r="Q127" s="196">
        <v>0</v>
      </c>
      <c r="R127" s="196">
        <f t="shared" si="2"/>
        <v>0</v>
      </c>
      <c r="S127" s="196">
        <v>0</v>
      </c>
      <c r="T127" s="197">
        <f t="shared" si="3"/>
        <v>0</v>
      </c>
      <c r="AR127" s="198" t="s">
        <v>126</v>
      </c>
      <c r="AT127" s="198" t="s">
        <v>121</v>
      </c>
      <c r="AU127" s="198" t="s">
        <v>127</v>
      </c>
      <c r="AY127" s="13" t="s">
        <v>119</v>
      </c>
      <c r="BE127" s="199">
        <f t="shared" si="4"/>
        <v>0</v>
      </c>
      <c r="BF127" s="199">
        <f t="shared" si="5"/>
        <v>0</v>
      </c>
      <c r="BG127" s="199">
        <f t="shared" si="6"/>
        <v>0</v>
      </c>
      <c r="BH127" s="199">
        <f t="shared" si="7"/>
        <v>0</v>
      </c>
      <c r="BI127" s="199">
        <f t="shared" si="8"/>
        <v>0</v>
      </c>
      <c r="BJ127" s="13" t="s">
        <v>127</v>
      </c>
      <c r="BK127" s="200">
        <f t="shared" si="9"/>
        <v>0</v>
      </c>
      <c r="BL127" s="13" t="s">
        <v>126</v>
      </c>
      <c r="BM127" s="198" t="s">
        <v>135</v>
      </c>
    </row>
    <row r="128" spans="2:65" s="1" customFormat="1" ht="24" customHeight="1">
      <c r="B128" s="30"/>
      <c r="C128" s="188" t="s">
        <v>126</v>
      </c>
      <c r="D128" s="188" t="s">
        <v>121</v>
      </c>
      <c r="E128" s="189" t="s">
        <v>136</v>
      </c>
      <c r="F128" s="190" t="s">
        <v>137</v>
      </c>
      <c r="G128" s="191" t="s">
        <v>124</v>
      </c>
      <c r="H128" s="192">
        <v>82.215000000000003</v>
      </c>
      <c r="I128" s="193"/>
      <c r="J128" s="192">
        <f t="shared" si="0"/>
        <v>0</v>
      </c>
      <c r="K128" s="190" t="s">
        <v>125</v>
      </c>
      <c r="L128" s="34"/>
      <c r="M128" s="194" t="s">
        <v>1</v>
      </c>
      <c r="N128" s="195" t="s">
        <v>40</v>
      </c>
      <c r="O128" s="62"/>
      <c r="P128" s="196">
        <f t="shared" si="1"/>
        <v>0</v>
      </c>
      <c r="Q128" s="196">
        <v>0</v>
      </c>
      <c r="R128" s="196">
        <f t="shared" si="2"/>
        <v>0</v>
      </c>
      <c r="S128" s="196">
        <v>0</v>
      </c>
      <c r="T128" s="197">
        <f t="shared" si="3"/>
        <v>0</v>
      </c>
      <c r="AR128" s="198" t="s">
        <v>126</v>
      </c>
      <c r="AT128" s="198" t="s">
        <v>121</v>
      </c>
      <c r="AU128" s="198" t="s">
        <v>127</v>
      </c>
      <c r="AY128" s="13" t="s">
        <v>119</v>
      </c>
      <c r="BE128" s="199">
        <f t="shared" si="4"/>
        <v>0</v>
      </c>
      <c r="BF128" s="199">
        <f t="shared" si="5"/>
        <v>0</v>
      </c>
      <c r="BG128" s="199">
        <f t="shared" si="6"/>
        <v>0</v>
      </c>
      <c r="BH128" s="199">
        <f t="shared" si="7"/>
        <v>0</v>
      </c>
      <c r="BI128" s="199">
        <f t="shared" si="8"/>
        <v>0</v>
      </c>
      <c r="BJ128" s="13" t="s">
        <v>127</v>
      </c>
      <c r="BK128" s="200">
        <f t="shared" si="9"/>
        <v>0</v>
      </c>
      <c r="BL128" s="13" t="s">
        <v>126</v>
      </c>
      <c r="BM128" s="198" t="s">
        <v>138</v>
      </c>
    </row>
    <row r="129" spans="2:65" s="1" customFormat="1" ht="36" customHeight="1">
      <c r="B129" s="30"/>
      <c r="C129" s="188" t="s">
        <v>139</v>
      </c>
      <c r="D129" s="188" t="s">
        <v>121</v>
      </c>
      <c r="E129" s="189" t="s">
        <v>140</v>
      </c>
      <c r="F129" s="190" t="s">
        <v>141</v>
      </c>
      <c r="G129" s="191" t="s">
        <v>124</v>
      </c>
      <c r="H129" s="192">
        <v>82.215000000000003</v>
      </c>
      <c r="I129" s="193"/>
      <c r="J129" s="192">
        <f t="shared" si="0"/>
        <v>0</v>
      </c>
      <c r="K129" s="190" t="s">
        <v>125</v>
      </c>
      <c r="L129" s="34"/>
      <c r="M129" s="194" t="s">
        <v>1</v>
      </c>
      <c r="N129" s="195" t="s">
        <v>40</v>
      </c>
      <c r="O129" s="62"/>
      <c r="P129" s="196">
        <f t="shared" si="1"/>
        <v>0</v>
      </c>
      <c r="Q129" s="196">
        <v>0</v>
      </c>
      <c r="R129" s="196">
        <f t="shared" si="2"/>
        <v>0</v>
      </c>
      <c r="S129" s="196">
        <v>0</v>
      </c>
      <c r="T129" s="197">
        <f t="shared" si="3"/>
        <v>0</v>
      </c>
      <c r="AR129" s="198" t="s">
        <v>126</v>
      </c>
      <c r="AT129" s="198" t="s">
        <v>121</v>
      </c>
      <c r="AU129" s="198" t="s">
        <v>127</v>
      </c>
      <c r="AY129" s="13" t="s">
        <v>119</v>
      </c>
      <c r="BE129" s="199">
        <f t="shared" si="4"/>
        <v>0</v>
      </c>
      <c r="BF129" s="199">
        <f t="shared" si="5"/>
        <v>0</v>
      </c>
      <c r="BG129" s="199">
        <f t="shared" si="6"/>
        <v>0</v>
      </c>
      <c r="BH129" s="199">
        <f t="shared" si="7"/>
        <v>0</v>
      </c>
      <c r="BI129" s="199">
        <f t="shared" si="8"/>
        <v>0</v>
      </c>
      <c r="BJ129" s="13" t="s">
        <v>127</v>
      </c>
      <c r="BK129" s="200">
        <f t="shared" si="9"/>
        <v>0</v>
      </c>
      <c r="BL129" s="13" t="s">
        <v>126</v>
      </c>
      <c r="BM129" s="198" t="s">
        <v>142</v>
      </c>
    </row>
    <row r="130" spans="2:65" s="1" customFormat="1" ht="16.5" customHeight="1">
      <c r="B130" s="30"/>
      <c r="C130" s="188" t="s">
        <v>143</v>
      </c>
      <c r="D130" s="188" t="s">
        <v>121</v>
      </c>
      <c r="E130" s="189" t="s">
        <v>144</v>
      </c>
      <c r="F130" s="190" t="s">
        <v>145</v>
      </c>
      <c r="G130" s="191" t="s">
        <v>146</v>
      </c>
      <c r="H130" s="192">
        <v>195.75</v>
      </c>
      <c r="I130" s="193"/>
      <c r="J130" s="192">
        <f t="shared" si="0"/>
        <v>0</v>
      </c>
      <c r="K130" s="190" t="s">
        <v>125</v>
      </c>
      <c r="L130" s="34"/>
      <c r="M130" s="194" t="s">
        <v>1</v>
      </c>
      <c r="N130" s="195" t="s">
        <v>40</v>
      </c>
      <c r="O130" s="62"/>
      <c r="P130" s="196">
        <f t="shared" si="1"/>
        <v>0</v>
      </c>
      <c r="Q130" s="196">
        <v>0</v>
      </c>
      <c r="R130" s="196">
        <f t="shared" si="2"/>
        <v>0</v>
      </c>
      <c r="S130" s="196">
        <v>0</v>
      </c>
      <c r="T130" s="197">
        <f t="shared" si="3"/>
        <v>0</v>
      </c>
      <c r="AR130" s="198" t="s">
        <v>126</v>
      </c>
      <c r="AT130" s="198" t="s">
        <v>121</v>
      </c>
      <c r="AU130" s="198" t="s">
        <v>127</v>
      </c>
      <c r="AY130" s="13" t="s">
        <v>119</v>
      </c>
      <c r="BE130" s="199">
        <f t="shared" si="4"/>
        <v>0</v>
      </c>
      <c r="BF130" s="199">
        <f t="shared" si="5"/>
        <v>0</v>
      </c>
      <c r="BG130" s="199">
        <f t="shared" si="6"/>
        <v>0</v>
      </c>
      <c r="BH130" s="199">
        <f t="shared" si="7"/>
        <v>0</v>
      </c>
      <c r="BI130" s="199">
        <f t="shared" si="8"/>
        <v>0</v>
      </c>
      <c r="BJ130" s="13" t="s">
        <v>127</v>
      </c>
      <c r="BK130" s="200">
        <f t="shared" si="9"/>
        <v>0</v>
      </c>
      <c r="BL130" s="13" t="s">
        <v>126</v>
      </c>
      <c r="BM130" s="198" t="s">
        <v>147</v>
      </c>
    </row>
    <row r="131" spans="2:65" s="11" customFormat="1" ht="22.9" customHeight="1">
      <c r="B131" s="172"/>
      <c r="C131" s="173"/>
      <c r="D131" s="174" t="s">
        <v>73</v>
      </c>
      <c r="E131" s="186" t="s">
        <v>127</v>
      </c>
      <c r="F131" s="186" t="s">
        <v>148</v>
      </c>
      <c r="G131" s="173"/>
      <c r="H131" s="173"/>
      <c r="I131" s="176"/>
      <c r="J131" s="187">
        <f>BK131</f>
        <v>0</v>
      </c>
      <c r="K131" s="173"/>
      <c r="L131" s="178"/>
      <c r="M131" s="179"/>
      <c r="N131" s="180"/>
      <c r="O131" s="180"/>
      <c r="P131" s="181">
        <f>SUM(P132:P133)</f>
        <v>0</v>
      </c>
      <c r="Q131" s="180"/>
      <c r="R131" s="181">
        <f>SUM(R132:R133)</f>
        <v>2.2219200000000003</v>
      </c>
      <c r="S131" s="180"/>
      <c r="T131" s="182">
        <f>SUM(T132:T133)</f>
        <v>0</v>
      </c>
      <c r="AR131" s="183" t="s">
        <v>82</v>
      </c>
      <c r="AT131" s="184" t="s">
        <v>73</v>
      </c>
      <c r="AU131" s="184" t="s">
        <v>82</v>
      </c>
      <c r="AY131" s="183" t="s">
        <v>119</v>
      </c>
      <c r="BK131" s="185">
        <f>SUM(BK132:BK133)</f>
        <v>0</v>
      </c>
    </row>
    <row r="132" spans="2:65" s="1" customFormat="1" ht="16.5" customHeight="1">
      <c r="B132" s="30"/>
      <c r="C132" s="188" t="s">
        <v>149</v>
      </c>
      <c r="D132" s="188" t="s">
        <v>121</v>
      </c>
      <c r="E132" s="189" t="s">
        <v>150</v>
      </c>
      <c r="F132" s="190" t="s">
        <v>151</v>
      </c>
      <c r="G132" s="191" t="s">
        <v>152</v>
      </c>
      <c r="H132" s="192">
        <v>9</v>
      </c>
      <c r="I132" s="193"/>
      <c r="J132" s="192">
        <f>ROUND(I132*H132,3)</f>
        <v>0</v>
      </c>
      <c r="K132" s="190" t="s">
        <v>125</v>
      </c>
      <c r="L132" s="34"/>
      <c r="M132" s="194" t="s">
        <v>1</v>
      </c>
      <c r="N132" s="195" t="s">
        <v>40</v>
      </c>
      <c r="O132" s="62"/>
      <c r="P132" s="196">
        <f>O132*H132</f>
        <v>0</v>
      </c>
      <c r="Q132" s="196">
        <v>0.24678</v>
      </c>
      <c r="R132" s="196">
        <f>Q132*H132</f>
        <v>2.2210200000000002</v>
      </c>
      <c r="S132" s="196">
        <v>0</v>
      </c>
      <c r="T132" s="197">
        <f>S132*H132</f>
        <v>0</v>
      </c>
      <c r="AR132" s="198" t="s">
        <v>126</v>
      </c>
      <c r="AT132" s="198" t="s">
        <v>121</v>
      </c>
      <c r="AU132" s="198" t="s">
        <v>127</v>
      </c>
      <c r="AY132" s="13" t="s">
        <v>119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3" t="s">
        <v>127</v>
      </c>
      <c r="BK132" s="200">
        <f>ROUND(I132*H132,3)</f>
        <v>0</v>
      </c>
      <c r="BL132" s="13" t="s">
        <v>126</v>
      </c>
      <c r="BM132" s="198" t="s">
        <v>153</v>
      </c>
    </row>
    <row r="133" spans="2:65" s="1" customFormat="1" ht="16.5" customHeight="1">
      <c r="B133" s="30"/>
      <c r="C133" s="188" t="s">
        <v>154</v>
      </c>
      <c r="D133" s="188" t="s">
        <v>121</v>
      </c>
      <c r="E133" s="189" t="s">
        <v>155</v>
      </c>
      <c r="F133" s="190" t="s">
        <v>156</v>
      </c>
      <c r="G133" s="191" t="s">
        <v>152</v>
      </c>
      <c r="H133" s="192">
        <v>9</v>
      </c>
      <c r="I133" s="193"/>
      <c r="J133" s="192">
        <f>ROUND(I133*H133,3)</f>
        <v>0</v>
      </c>
      <c r="K133" s="190" t="s">
        <v>125</v>
      </c>
      <c r="L133" s="34"/>
      <c r="M133" s="194" t="s">
        <v>1</v>
      </c>
      <c r="N133" s="195" t="s">
        <v>40</v>
      </c>
      <c r="O133" s="62"/>
      <c r="P133" s="196">
        <f>O133*H133</f>
        <v>0</v>
      </c>
      <c r="Q133" s="196">
        <v>1E-4</v>
      </c>
      <c r="R133" s="196">
        <f>Q133*H133</f>
        <v>9.0000000000000008E-4</v>
      </c>
      <c r="S133" s="196">
        <v>0</v>
      </c>
      <c r="T133" s="197">
        <f>S133*H133</f>
        <v>0</v>
      </c>
      <c r="AR133" s="198" t="s">
        <v>126</v>
      </c>
      <c r="AT133" s="198" t="s">
        <v>121</v>
      </c>
      <c r="AU133" s="198" t="s">
        <v>127</v>
      </c>
      <c r="AY133" s="13" t="s">
        <v>119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3" t="s">
        <v>127</v>
      </c>
      <c r="BK133" s="200">
        <f>ROUND(I133*H133,3)</f>
        <v>0</v>
      </c>
      <c r="BL133" s="13" t="s">
        <v>126</v>
      </c>
      <c r="BM133" s="198" t="s">
        <v>157</v>
      </c>
    </row>
    <row r="134" spans="2:65" s="11" customFormat="1" ht="22.9" customHeight="1">
      <c r="B134" s="172"/>
      <c r="C134" s="173"/>
      <c r="D134" s="174" t="s">
        <v>73</v>
      </c>
      <c r="E134" s="186" t="s">
        <v>139</v>
      </c>
      <c r="F134" s="186" t="s">
        <v>158</v>
      </c>
      <c r="G134" s="173"/>
      <c r="H134" s="173"/>
      <c r="I134" s="176"/>
      <c r="J134" s="187">
        <f>BK134</f>
        <v>0</v>
      </c>
      <c r="K134" s="173"/>
      <c r="L134" s="178"/>
      <c r="M134" s="179"/>
      <c r="N134" s="180"/>
      <c r="O134" s="180"/>
      <c r="P134" s="181">
        <f>SUM(P135:P138)</f>
        <v>0</v>
      </c>
      <c r="Q134" s="180"/>
      <c r="R134" s="181">
        <f>SUM(R135:R138)</f>
        <v>201.75169499999998</v>
      </c>
      <c r="S134" s="180"/>
      <c r="T134" s="182">
        <f>SUM(T135:T138)</f>
        <v>0</v>
      </c>
      <c r="AR134" s="183" t="s">
        <v>82</v>
      </c>
      <c r="AT134" s="184" t="s">
        <v>73</v>
      </c>
      <c r="AU134" s="184" t="s">
        <v>82</v>
      </c>
      <c r="AY134" s="183" t="s">
        <v>119</v>
      </c>
      <c r="BK134" s="185">
        <f>SUM(BK135:BK138)</f>
        <v>0</v>
      </c>
    </row>
    <row r="135" spans="2:65" s="1" customFormat="1" ht="24" customHeight="1">
      <c r="B135" s="30"/>
      <c r="C135" s="188" t="s">
        <v>159</v>
      </c>
      <c r="D135" s="188" t="s">
        <v>121</v>
      </c>
      <c r="E135" s="189" t="s">
        <v>160</v>
      </c>
      <c r="F135" s="190" t="s">
        <v>161</v>
      </c>
      <c r="G135" s="191" t="s">
        <v>146</v>
      </c>
      <c r="H135" s="192">
        <v>195.75</v>
      </c>
      <c r="I135" s="193"/>
      <c r="J135" s="192">
        <f>ROUND(I135*H135,3)</f>
        <v>0</v>
      </c>
      <c r="K135" s="190" t="s">
        <v>125</v>
      </c>
      <c r="L135" s="34"/>
      <c r="M135" s="194" t="s">
        <v>1</v>
      </c>
      <c r="N135" s="195" t="s">
        <v>40</v>
      </c>
      <c r="O135" s="62"/>
      <c r="P135" s="196">
        <f>O135*H135</f>
        <v>0</v>
      </c>
      <c r="Q135" s="196">
        <v>0.71643999999999997</v>
      </c>
      <c r="R135" s="196">
        <f>Q135*H135</f>
        <v>140.24312999999998</v>
      </c>
      <c r="S135" s="196">
        <v>0</v>
      </c>
      <c r="T135" s="197">
        <f>S135*H135</f>
        <v>0</v>
      </c>
      <c r="AR135" s="198" t="s">
        <v>126</v>
      </c>
      <c r="AT135" s="198" t="s">
        <v>121</v>
      </c>
      <c r="AU135" s="198" t="s">
        <v>127</v>
      </c>
      <c r="AY135" s="13" t="s">
        <v>119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3" t="s">
        <v>127</v>
      </c>
      <c r="BK135" s="200">
        <f>ROUND(I135*H135,3)</f>
        <v>0</v>
      </c>
      <c r="BL135" s="13" t="s">
        <v>126</v>
      </c>
      <c r="BM135" s="198" t="s">
        <v>162</v>
      </c>
    </row>
    <row r="136" spans="2:65" s="1" customFormat="1" ht="24" customHeight="1">
      <c r="B136" s="30"/>
      <c r="C136" s="188" t="s">
        <v>163</v>
      </c>
      <c r="D136" s="188" t="s">
        <v>121</v>
      </c>
      <c r="E136" s="189" t="s">
        <v>164</v>
      </c>
      <c r="F136" s="190" t="s">
        <v>165</v>
      </c>
      <c r="G136" s="191" t="s">
        <v>146</v>
      </c>
      <c r="H136" s="192">
        <v>195.75</v>
      </c>
      <c r="I136" s="193"/>
      <c r="J136" s="192">
        <f>ROUND(I136*H136,3)</f>
        <v>0</v>
      </c>
      <c r="K136" s="190" t="s">
        <v>125</v>
      </c>
      <c r="L136" s="34"/>
      <c r="M136" s="194" t="s">
        <v>1</v>
      </c>
      <c r="N136" s="195" t="s">
        <v>40</v>
      </c>
      <c r="O136" s="62"/>
      <c r="P136" s="196">
        <f>O136*H136</f>
        <v>0</v>
      </c>
      <c r="Q136" s="196">
        <v>3.0300000000000001E-3</v>
      </c>
      <c r="R136" s="196">
        <f>Q136*H136</f>
        <v>0.5931225</v>
      </c>
      <c r="S136" s="196">
        <v>0</v>
      </c>
      <c r="T136" s="197">
        <f>S136*H136</f>
        <v>0</v>
      </c>
      <c r="AR136" s="198" t="s">
        <v>126</v>
      </c>
      <c r="AT136" s="198" t="s">
        <v>121</v>
      </c>
      <c r="AU136" s="198" t="s">
        <v>127</v>
      </c>
      <c r="AY136" s="13" t="s">
        <v>119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3" t="s">
        <v>127</v>
      </c>
      <c r="BK136" s="200">
        <f>ROUND(I136*H136,3)</f>
        <v>0</v>
      </c>
      <c r="BL136" s="13" t="s">
        <v>126</v>
      </c>
      <c r="BM136" s="198" t="s">
        <v>166</v>
      </c>
    </row>
    <row r="137" spans="2:65" s="1" customFormat="1" ht="24" customHeight="1">
      <c r="B137" s="30"/>
      <c r="C137" s="188" t="s">
        <v>167</v>
      </c>
      <c r="D137" s="188" t="s">
        <v>121</v>
      </c>
      <c r="E137" s="189" t="s">
        <v>168</v>
      </c>
      <c r="F137" s="190" t="s">
        <v>169</v>
      </c>
      <c r="G137" s="191" t="s">
        <v>146</v>
      </c>
      <c r="H137" s="192">
        <v>195.75</v>
      </c>
      <c r="I137" s="193"/>
      <c r="J137" s="192">
        <f>ROUND(I137*H137,3)</f>
        <v>0</v>
      </c>
      <c r="K137" s="190" t="s">
        <v>125</v>
      </c>
      <c r="L137" s="34"/>
      <c r="M137" s="194" t="s">
        <v>1</v>
      </c>
      <c r="N137" s="195" t="s">
        <v>40</v>
      </c>
      <c r="O137" s="62"/>
      <c r="P137" s="196">
        <f>O137*H137</f>
        <v>0</v>
      </c>
      <c r="Q137" s="196">
        <v>0.10373</v>
      </c>
      <c r="R137" s="196">
        <f>Q137*H137</f>
        <v>20.3051475</v>
      </c>
      <c r="S137" s="196">
        <v>0</v>
      </c>
      <c r="T137" s="197">
        <f>S137*H137</f>
        <v>0</v>
      </c>
      <c r="AR137" s="198" t="s">
        <v>126</v>
      </c>
      <c r="AT137" s="198" t="s">
        <v>121</v>
      </c>
      <c r="AU137" s="198" t="s">
        <v>127</v>
      </c>
      <c r="AY137" s="13" t="s">
        <v>119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3" t="s">
        <v>127</v>
      </c>
      <c r="BK137" s="200">
        <f>ROUND(I137*H137,3)</f>
        <v>0</v>
      </c>
      <c r="BL137" s="13" t="s">
        <v>126</v>
      </c>
      <c r="BM137" s="198" t="s">
        <v>170</v>
      </c>
    </row>
    <row r="138" spans="2:65" s="1" customFormat="1" ht="24" customHeight="1">
      <c r="B138" s="30"/>
      <c r="C138" s="188" t="s">
        <v>171</v>
      </c>
      <c r="D138" s="188" t="s">
        <v>121</v>
      </c>
      <c r="E138" s="189" t="s">
        <v>172</v>
      </c>
      <c r="F138" s="190" t="s">
        <v>173</v>
      </c>
      <c r="G138" s="191" t="s">
        <v>146</v>
      </c>
      <c r="H138" s="192">
        <v>195.75</v>
      </c>
      <c r="I138" s="193"/>
      <c r="J138" s="192">
        <f>ROUND(I138*H138,3)</f>
        <v>0</v>
      </c>
      <c r="K138" s="190" t="s">
        <v>125</v>
      </c>
      <c r="L138" s="34"/>
      <c r="M138" s="194" t="s">
        <v>1</v>
      </c>
      <c r="N138" s="195" t="s">
        <v>40</v>
      </c>
      <c r="O138" s="62"/>
      <c r="P138" s="196">
        <f>O138*H138</f>
        <v>0</v>
      </c>
      <c r="Q138" s="196">
        <v>0.20746000000000001</v>
      </c>
      <c r="R138" s="196">
        <f>Q138*H138</f>
        <v>40.610295000000001</v>
      </c>
      <c r="S138" s="196">
        <v>0</v>
      </c>
      <c r="T138" s="197">
        <f>S138*H138</f>
        <v>0</v>
      </c>
      <c r="AR138" s="198" t="s">
        <v>126</v>
      </c>
      <c r="AT138" s="198" t="s">
        <v>121</v>
      </c>
      <c r="AU138" s="198" t="s">
        <v>127</v>
      </c>
      <c r="AY138" s="13" t="s">
        <v>119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3" t="s">
        <v>127</v>
      </c>
      <c r="BK138" s="200">
        <f>ROUND(I138*H138,3)</f>
        <v>0</v>
      </c>
      <c r="BL138" s="13" t="s">
        <v>126</v>
      </c>
      <c r="BM138" s="198" t="s">
        <v>174</v>
      </c>
    </row>
    <row r="139" spans="2:65" s="11" customFormat="1" ht="22.9" customHeight="1">
      <c r="B139" s="172"/>
      <c r="C139" s="173"/>
      <c r="D139" s="174" t="s">
        <v>73</v>
      </c>
      <c r="E139" s="186" t="s">
        <v>159</v>
      </c>
      <c r="F139" s="186" t="s">
        <v>175</v>
      </c>
      <c r="G139" s="173"/>
      <c r="H139" s="173"/>
      <c r="I139" s="176"/>
      <c r="J139" s="187">
        <f>BK139</f>
        <v>0</v>
      </c>
      <c r="K139" s="173"/>
      <c r="L139" s="178"/>
      <c r="M139" s="179"/>
      <c r="N139" s="180"/>
      <c r="O139" s="180"/>
      <c r="P139" s="181">
        <f>SUM(P140:P144)</f>
        <v>0</v>
      </c>
      <c r="Q139" s="180"/>
      <c r="R139" s="181">
        <f>SUM(R140:R144)</f>
        <v>11.890842000000001</v>
      </c>
      <c r="S139" s="180"/>
      <c r="T139" s="182">
        <f>SUM(T140:T144)</f>
        <v>0</v>
      </c>
      <c r="AR139" s="183" t="s">
        <v>82</v>
      </c>
      <c r="AT139" s="184" t="s">
        <v>73</v>
      </c>
      <c r="AU139" s="184" t="s">
        <v>82</v>
      </c>
      <c r="AY139" s="183" t="s">
        <v>119</v>
      </c>
      <c r="BK139" s="185">
        <f>SUM(BK140:BK144)</f>
        <v>0</v>
      </c>
    </row>
    <row r="140" spans="2:65" s="1" customFormat="1" ht="36" customHeight="1">
      <c r="B140" s="30"/>
      <c r="C140" s="188" t="s">
        <v>176</v>
      </c>
      <c r="D140" s="188" t="s">
        <v>121</v>
      </c>
      <c r="E140" s="189" t="s">
        <v>177</v>
      </c>
      <c r="F140" s="190" t="s">
        <v>178</v>
      </c>
      <c r="G140" s="191" t="s">
        <v>152</v>
      </c>
      <c r="H140" s="192">
        <v>40.4</v>
      </c>
      <c r="I140" s="193"/>
      <c r="J140" s="192">
        <f>ROUND(I140*H140,3)</f>
        <v>0</v>
      </c>
      <c r="K140" s="190" t="s">
        <v>125</v>
      </c>
      <c r="L140" s="34"/>
      <c r="M140" s="194" t="s">
        <v>1</v>
      </c>
      <c r="N140" s="195" t="s">
        <v>40</v>
      </c>
      <c r="O140" s="62"/>
      <c r="P140" s="196">
        <f>O140*H140</f>
        <v>0</v>
      </c>
      <c r="Q140" s="196">
        <v>0.15223</v>
      </c>
      <c r="R140" s="196">
        <f>Q140*H140</f>
        <v>6.1500919999999999</v>
      </c>
      <c r="S140" s="196">
        <v>0</v>
      </c>
      <c r="T140" s="197">
        <f>S140*H140</f>
        <v>0</v>
      </c>
      <c r="AR140" s="198" t="s">
        <v>126</v>
      </c>
      <c r="AT140" s="198" t="s">
        <v>121</v>
      </c>
      <c r="AU140" s="198" t="s">
        <v>127</v>
      </c>
      <c r="AY140" s="13" t="s">
        <v>119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3" t="s">
        <v>127</v>
      </c>
      <c r="BK140" s="200">
        <f>ROUND(I140*H140,3)</f>
        <v>0</v>
      </c>
      <c r="BL140" s="13" t="s">
        <v>126</v>
      </c>
      <c r="BM140" s="198" t="s">
        <v>179</v>
      </c>
    </row>
    <row r="141" spans="2:65" s="1" customFormat="1" ht="16.5" customHeight="1">
      <c r="B141" s="30"/>
      <c r="C141" s="201" t="s">
        <v>180</v>
      </c>
      <c r="D141" s="201" t="s">
        <v>181</v>
      </c>
      <c r="E141" s="202" t="s">
        <v>182</v>
      </c>
      <c r="F141" s="203" t="s">
        <v>183</v>
      </c>
      <c r="G141" s="204" t="s">
        <v>184</v>
      </c>
      <c r="H141" s="205">
        <v>40.804000000000002</v>
      </c>
      <c r="I141" s="206"/>
      <c r="J141" s="205">
        <f>ROUND(I141*H141,3)</f>
        <v>0</v>
      </c>
      <c r="K141" s="203" t="s">
        <v>125</v>
      </c>
      <c r="L141" s="207"/>
      <c r="M141" s="208" t="s">
        <v>1</v>
      </c>
      <c r="N141" s="209" t="s">
        <v>40</v>
      </c>
      <c r="O141" s="62"/>
      <c r="P141" s="196">
        <f>O141*H141</f>
        <v>0</v>
      </c>
      <c r="Q141" s="196">
        <v>8.5000000000000006E-2</v>
      </c>
      <c r="R141" s="196">
        <f>Q141*H141</f>
        <v>3.4683400000000004</v>
      </c>
      <c r="S141" s="196">
        <v>0</v>
      </c>
      <c r="T141" s="197">
        <f>S141*H141</f>
        <v>0</v>
      </c>
      <c r="AR141" s="198" t="s">
        <v>154</v>
      </c>
      <c r="AT141" s="198" t="s">
        <v>181</v>
      </c>
      <c r="AU141" s="198" t="s">
        <v>127</v>
      </c>
      <c r="AY141" s="13" t="s">
        <v>119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3" t="s">
        <v>127</v>
      </c>
      <c r="BK141" s="200">
        <f>ROUND(I141*H141,3)</f>
        <v>0</v>
      </c>
      <c r="BL141" s="13" t="s">
        <v>126</v>
      </c>
      <c r="BM141" s="198" t="s">
        <v>185</v>
      </c>
    </row>
    <row r="142" spans="2:65" s="1" customFormat="1" ht="24" customHeight="1">
      <c r="B142" s="30"/>
      <c r="C142" s="188" t="s">
        <v>186</v>
      </c>
      <c r="D142" s="188" t="s">
        <v>121</v>
      </c>
      <c r="E142" s="189" t="s">
        <v>187</v>
      </c>
      <c r="F142" s="190" t="s">
        <v>188</v>
      </c>
      <c r="G142" s="191" t="s">
        <v>152</v>
      </c>
      <c r="H142" s="192">
        <v>26</v>
      </c>
      <c r="I142" s="193"/>
      <c r="J142" s="192">
        <f>ROUND(I142*H142,3)</f>
        <v>0</v>
      </c>
      <c r="K142" s="190" t="s">
        <v>125</v>
      </c>
      <c r="L142" s="34"/>
      <c r="M142" s="194" t="s">
        <v>1</v>
      </c>
      <c r="N142" s="195" t="s">
        <v>40</v>
      </c>
      <c r="O142" s="62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AR142" s="198" t="s">
        <v>126</v>
      </c>
      <c r="AT142" s="198" t="s">
        <v>121</v>
      </c>
      <c r="AU142" s="198" t="s">
        <v>127</v>
      </c>
      <c r="AY142" s="13" t="s">
        <v>119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3" t="s">
        <v>127</v>
      </c>
      <c r="BK142" s="200">
        <f>ROUND(I142*H142,3)</f>
        <v>0</v>
      </c>
      <c r="BL142" s="13" t="s">
        <v>126</v>
      </c>
      <c r="BM142" s="198" t="s">
        <v>189</v>
      </c>
    </row>
    <row r="143" spans="2:65" s="1" customFormat="1" ht="24" customHeight="1">
      <c r="B143" s="30"/>
      <c r="C143" s="188" t="s">
        <v>190</v>
      </c>
      <c r="D143" s="188" t="s">
        <v>121</v>
      </c>
      <c r="E143" s="189" t="s">
        <v>191</v>
      </c>
      <c r="F143" s="190" t="s">
        <v>192</v>
      </c>
      <c r="G143" s="191" t="s">
        <v>152</v>
      </c>
      <c r="H143" s="192">
        <v>9</v>
      </c>
      <c r="I143" s="193"/>
      <c r="J143" s="192">
        <f>ROUND(I143*H143,3)</f>
        <v>0</v>
      </c>
      <c r="K143" s="190" t="s">
        <v>125</v>
      </c>
      <c r="L143" s="34"/>
      <c r="M143" s="194" t="s">
        <v>1</v>
      </c>
      <c r="N143" s="195" t="s">
        <v>40</v>
      </c>
      <c r="O143" s="62"/>
      <c r="P143" s="196">
        <f>O143*H143</f>
        <v>0</v>
      </c>
      <c r="Q143" s="196">
        <v>0.12725</v>
      </c>
      <c r="R143" s="196">
        <f>Q143*H143</f>
        <v>1.1452500000000001</v>
      </c>
      <c r="S143" s="196">
        <v>0</v>
      </c>
      <c r="T143" s="197">
        <f>S143*H143</f>
        <v>0</v>
      </c>
      <c r="AR143" s="198" t="s">
        <v>126</v>
      </c>
      <c r="AT143" s="198" t="s">
        <v>121</v>
      </c>
      <c r="AU143" s="198" t="s">
        <v>127</v>
      </c>
      <c r="AY143" s="13" t="s">
        <v>119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3" t="s">
        <v>127</v>
      </c>
      <c r="BK143" s="200">
        <f>ROUND(I143*H143,3)</f>
        <v>0</v>
      </c>
      <c r="BL143" s="13" t="s">
        <v>126</v>
      </c>
      <c r="BM143" s="198" t="s">
        <v>193</v>
      </c>
    </row>
    <row r="144" spans="2:65" s="1" customFormat="1" ht="16.5" customHeight="1">
      <c r="B144" s="30"/>
      <c r="C144" s="201" t="s">
        <v>194</v>
      </c>
      <c r="D144" s="201" t="s">
        <v>181</v>
      </c>
      <c r="E144" s="202" t="s">
        <v>195</v>
      </c>
      <c r="F144" s="203" t="s">
        <v>196</v>
      </c>
      <c r="G144" s="204" t="s">
        <v>184</v>
      </c>
      <c r="H144" s="205">
        <v>36.36</v>
      </c>
      <c r="I144" s="206"/>
      <c r="J144" s="205">
        <f>ROUND(I144*H144,3)</f>
        <v>0</v>
      </c>
      <c r="K144" s="203" t="s">
        <v>125</v>
      </c>
      <c r="L144" s="207"/>
      <c r="M144" s="208" t="s">
        <v>1</v>
      </c>
      <c r="N144" s="209" t="s">
        <v>40</v>
      </c>
      <c r="O144" s="62"/>
      <c r="P144" s="196">
        <f>O144*H144</f>
        <v>0</v>
      </c>
      <c r="Q144" s="196">
        <v>3.1E-2</v>
      </c>
      <c r="R144" s="196">
        <f>Q144*H144</f>
        <v>1.1271599999999999</v>
      </c>
      <c r="S144" s="196">
        <v>0</v>
      </c>
      <c r="T144" s="197">
        <f>S144*H144</f>
        <v>0</v>
      </c>
      <c r="AR144" s="198" t="s">
        <v>154</v>
      </c>
      <c r="AT144" s="198" t="s">
        <v>181</v>
      </c>
      <c r="AU144" s="198" t="s">
        <v>127</v>
      </c>
      <c r="AY144" s="13" t="s">
        <v>119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3" t="s">
        <v>127</v>
      </c>
      <c r="BK144" s="200">
        <f>ROUND(I144*H144,3)</f>
        <v>0</v>
      </c>
      <c r="BL144" s="13" t="s">
        <v>126</v>
      </c>
      <c r="BM144" s="198" t="s">
        <v>197</v>
      </c>
    </row>
    <row r="145" spans="2:65" s="11" customFormat="1" ht="22.9" customHeight="1">
      <c r="B145" s="172"/>
      <c r="C145" s="173"/>
      <c r="D145" s="174" t="s">
        <v>73</v>
      </c>
      <c r="E145" s="186" t="s">
        <v>198</v>
      </c>
      <c r="F145" s="186" t="s">
        <v>199</v>
      </c>
      <c r="G145" s="173"/>
      <c r="H145" s="173"/>
      <c r="I145" s="176"/>
      <c r="J145" s="187">
        <f>BK145</f>
        <v>0</v>
      </c>
      <c r="K145" s="173"/>
      <c r="L145" s="178"/>
      <c r="M145" s="179"/>
      <c r="N145" s="180"/>
      <c r="O145" s="180"/>
      <c r="P145" s="181">
        <f>P146</f>
        <v>0</v>
      </c>
      <c r="Q145" s="180"/>
      <c r="R145" s="181">
        <f>R146</f>
        <v>0</v>
      </c>
      <c r="S145" s="180"/>
      <c r="T145" s="182">
        <f>T146</f>
        <v>0</v>
      </c>
      <c r="AR145" s="183" t="s">
        <v>82</v>
      </c>
      <c r="AT145" s="184" t="s">
        <v>73</v>
      </c>
      <c r="AU145" s="184" t="s">
        <v>82</v>
      </c>
      <c r="AY145" s="183" t="s">
        <v>119</v>
      </c>
      <c r="BK145" s="185">
        <f>BK146</f>
        <v>0</v>
      </c>
    </row>
    <row r="146" spans="2:65" s="1" customFormat="1" ht="24" customHeight="1">
      <c r="B146" s="30"/>
      <c r="C146" s="188" t="s">
        <v>200</v>
      </c>
      <c r="D146" s="188" t="s">
        <v>121</v>
      </c>
      <c r="E146" s="189" t="s">
        <v>201</v>
      </c>
      <c r="F146" s="190" t="s">
        <v>202</v>
      </c>
      <c r="G146" s="191" t="s">
        <v>203</v>
      </c>
      <c r="H146" s="192">
        <v>215.864</v>
      </c>
      <c r="I146" s="193"/>
      <c r="J146" s="192">
        <f>ROUND(I146*H146,3)</f>
        <v>0</v>
      </c>
      <c r="K146" s="190" t="s">
        <v>125</v>
      </c>
      <c r="L146" s="34"/>
      <c r="M146" s="210" t="s">
        <v>1</v>
      </c>
      <c r="N146" s="211" t="s">
        <v>40</v>
      </c>
      <c r="O146" s="212"/>
      <c r="P146" s="213">
        <f>O146*H146</f>
        <v>0</v>
      </c>
      <c r="Q146" s="213">
        <v>0</v>
      </c>
      <c r="R146" s="213">
        <f>Q146*H146</f>
        <v>0</v>
      </c>
      <c r="S146" s="213">
        <v>0</v>
      </c>
      <c r="T146" s="214">
        <f>S146*H146</f>
        <v>0</v>
      </c>
      <c r="AR146" s="198" t="s">
        <v>126</v>
      </c>
      <c r="AT146" s="198" t="s">
        <v>121</v>
      </c>
      <c r="AU146" s="198" t="s">
        <v>127</v>
      </c>
      <c r="AY146" s="13" t="s">
        <v>119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3" t="s">
        <v>127</v>
      </c>
      <c r="BK146" s="200">
        <f>ROUND(I146*H146,3)</f>
        <v>0</v>
      </c>
      <c r="BL146" s="13" t="s">
        <v>126</v>
      </c>
      <c r="BM146" s="198" t="s">
        <v>204</v>
      </c>
    </row>
    <row r="147" spans="2:65" s="1" customFormat="1" ht="6.95" customHeight="1">
      <c r="B147" s="45"/>
      <c r="C147" s="46"/>
      <c r="D147" s="46"/>
      <c r="E147" s="46"/>
      <c r="F147" s="46"/>
      <c r="G147" s="46"/>
      <c r="H147" s="46"/>
      <c r="I147" s="138"/>
      <c r="J147" s="46"/>
      <c r="K147" s="46"/>
      <c r="L147" s="34"/>
    </row>
  </sheetData>
  <sheetProtection algorithmName="SHA-512" hashValue="L+c8IAD3ZKPc1TxZBwCul5+4kN6R8WDlBwDR/6BZs5p+c5yFg23ri5xZNKKx0QUBng1IEGKKHJoHz+uL9pAnOA==" saltValue="4Ho1IWB5ZvTM5/Mjok6hchc+Qlbd1MfsGApG4hcGOp9w7U1aKoCCqYer4V+ev+sFtd73dfy/E0CgfPOS93a6BA==" spinCount="100000" sheet="1" objects="1" scenarios="1" formatColumns="0" formatRows="0" autoFilter="0"/>
  <autoFilter ref="C121:K146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2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9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86</v>
      </c>
    </row>
    <row r="3" spans="2:46" ht="6.95" customHeight="1">
      <c r="B3" s="100"/>
      <c r="C3" s="101"/>
      <c r="D3" s="101"/>
      <c r="E3" s="101"/>
      <c r="F3" s="101"/>
      <c r="G3" s="101"/>
      <c r="H3" s="101"/>
      <c r="I3" s="102"/>
      <c r="J3" s="101"/>
      <c r="K3" s="101"/>
      <c r="L3" s="16"/>
      <c r="AT3" s="13" t="s">
        <v>74</v>
      </c>
    </row>
    <row r="4" spans="2:46" ht="24.95" customHeight="1">
      <c r="B4" s="16"/>
      <c r="D4" s="103" t="s">
        <v>90</v>
      </c>
      <c r="L4" s="16"/>
      <c r="M4" s="104" t="s">
        <v>9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105" t="s">
        <v>14</v>
      </c>
      <c r="L6" s="16"/>
    </row>
    <row r="7" spans="2:46" ht="16.5" customHeight="1">
      <c r="B7" s="16"/>
      <c r="E7" s="260" t="str">
        <f>'Rekapitulácia stavby'!K6</f>
        <v>Novostavba dvoch lávok cez potok a parkoviska pri cintoríne</v>
      </c>
      <c r="F7" s="261"/>
      <c r="G7" s="261"/>
      <c r="H7" s="261"/>
      <c r="L7" s="16"/>
    </row>
    <row r="8" spans="2:46" s="1" customFormat="1" ht="12" customHeight="1">
      <c r="B8" s="34"/>
      <c r="D8" s="105" t="s">
        <v>91</v>
      </c>
      <c r="I8" s="106"/>
      <c r="L8" s="34"/>
    </row>
    <row r="9" spans="2:46" s="1" customFormat="1" ht="36.950000000000003" customHeight="1">
      <c r="B9" s="34"/>
      <c r="E9" s="262" t="s">
        <v>205</v>
      </c>
      <c r="F9" s="263"/>
      <c r="G9" s="263"/>
      <c r="H9" s="263"/>
      <c r="I9" s="106"/>
      <c r="L9" s="34"/>
    </row>
    <row r="10" spans="2:46" s="1" customFormat="1">
      <c r="B10" s="34"/>
      <c r="I10" s="106"/>
      <c r="L10" s="34"/>
    </row>
    <row r="11" spans="2:46" s="1" customFormat="1" ht="12" customHeight="1">
      <c r="B11" s="34"/>
      <c r="D11" s="105" t="s">
        <v>16</v>
      </c>
      <c r="F11" s="107" t="s">
        <v>1</v>
      </c>
      <c r="I11" s="108" t="s">
        <v>17</v>
      </c>
      <c r="J11" s="107" t="s">
        <v>1</v>
      </c>
      <c r="L11" s="34"/>
    </row>
    <row r="12" spans="2:46" s="1" customFormat="1" ht="12" customHeight="1">
      <c r="B12" s="34"/>
      <c r="D12" s="105" t="s">
        <v>18</v>
      </c>
      <c r="F12" s="107" t="s">
        <v>206</v>
      </c>
      <c r="I12" s="108" t="s">
        <v>20</v>
      </c>
      <c r="J12" s="109">
        <f>'Rekapitulácia stavby'!AN8</f>
        <v>43609</v>
      </c>
      <c r="L12" s="34"/>
    </row>
    <row r="13" spans="2:46" s="1" customFormat="1" ht="10.9" customHeight="1">
      <c r="B13" s="34"/>
      <c r="I13" s="106"/>
      <c r="L13" s="34"/>
    </row>
    <row r="14" spans="2:46" s="1" customFormat="1" ht="12" customHeight="1">
      <c r="B14" s="34"/>
      <c r="D14" s="105" t="s">
        <v>21</v>
      </c>
      <c r="I14" s="108" t="s">
        <v>22</v>
      </c>
      <c r="J14" s="107" t="s">
        <v>1</v>
      </c>
      <c r="L14" s="34"/>
    </row>
    <row r="15" spans="2:46" s="1" customFormat="1" ht="18" customHeight="1">
      <c r="B15" s="34"/>
      <c r="E15" s="107" t="s">
        <v>23</v>
      </c>
      <c r="I15" s="108" t="s">
        <v>24</v>
      </c>
      <c r="J15" s="107" t="s">
        <v>1</v>
      </c>
      <c r="L15" s="34"/>
    </row>
    <row r="16" spans="2:46" s="1" customFormat="1" ht="6.95" customHeight="1">
      <c r="B16" s="34"/>
      <c r="I16" s="106"/>
      <c r="L16" s="34"/>
    </row>
    <row r="17" spans="2:12" s="1" customFormat="1" ht="12" customHeight="1">
      <c r="B17" s="34"/>
      <c r="D17" s="105" t="s">
        <v>25</v>
      </c>
      <c r="I17" s="108" t="s">
        <v>22</v>
      </c>
      <c r="J17" s="26" t="str">
        <f>'Rekapitulácia stavby'!AN13</f>
        <v>Vyplň údaj</v>
      </c>
      <c r="L17" s="34"/>
    </row>
    <row r="18" spans="2:12" s="1" customFormat="1" ht="18" customHeight="1">
      <c r="B18" s="34"/>
      <c r="E18" s="264" t="str">
        <f>'Rekapitulácia stavby'!E14</f>
        <v>Vyplň údaj</v>
      </c>
      <c r="F18" s="265"/>
      <c r="G18" s="265"/>
      <c r="H18" s="265"/>
      <c r="I18" s="108" t="s">
        <v>24</v>
      </c>
      <c r="J18" s="26" t="str">
        <f>'Rekapitulácia stavby'!AN14</f>
        <v>Vyplň údaj</v>
      </c>
      <c r="L18" s="34"/>
    </row>
    <row r="19" spans="2:12" s="1" customFormat="1" ht="6.95" customHeight="1">
      <c r="B19" s="34"/>
      <c r="I19" s="106"/>
      <c r="L19" s="34"/>
    </row>
    <row r="20" spans="2:12" s="1" customFormat="1" ht="12" customHeight="1">
      <c r="B20" s="34"/>
      <c r="D20" s="105" t="s">
        <v>27</v>
      </c>
      <c r="I20" s="108" t="s">
        <v>22</v>
      </c>
      <c r="J20" s="107" t="s">
        <v>1</v>
      </c>
      <c r="L20" s="34"/>
    </row>
    <row r="21" spans="2:12" s="1" customFormat="1" ht="18" customHeight="1">
      <c r="B21" s="34"/>
      <c r="E21" s="107" t="s">
        <v>28</v>
      </c>
      <c r="I21" s="108" t="s">
        <v>24</v>
      </c>
      <c r="J21" s="107" t="s">
        <v>1</v>
      </c>
      <c r="L21" s="34"/>
    </row>
    <row r="22" spans="2:12" s="1" customFormat="1" ht="6.95" customHeight="1">
      <c r="B22" s="34"/>
      <c r="I22" s="106"/>
      <c r="L22" s="34"/>
    </row>
    <row r="23" spans="2:12" s="1" customFormat="1" ht="12" customHeight="1">
      <c r="B23" s="34"/>
      <c r="D23" s="105" t="s">
        <v>31</v>
      </c>
      <c r="I23" s="108" t="s">
        <v>22</v>
      </c>
      <c r="J23" s="107" t="s">
        <v>1</v>
      </c>
      <c r="L23" s="34"/>
    </row>
    <row r="24" spans="2:12" s="1" customFormat="1" ht="18" customHeight="1">
      <c r="B24" s="34"/>
      <c r="E24" s="107" t="s">
        <v>32</v>
      </c>
      <c r="I24" s="108" t="s">
        <v>24</v>
      </c>
      <c r="J24" s="107" t="s">
        <v>1</v>
      </c>
      <c r="L24" s="34"/>
    </row>
    <row r="25" spans="2:12" s="1" customFormat="1" ht="6.95" customHeight="1">
      <c r="B25" s="34"/>
      <c r="I25" s="106"/>
      <c r="L25" s="34"/>
    </row>
    <row r="26" spans="2:12" s="1" customFormat="1" ht="12" customHeight="1">
      <c r="B26" s="34"/>
      <c r="D26" s="105" t="s">
        <v>33</v>
      </c>
      <c r="I26" s="106"/>
      <c r="L26" s="34"/>
    </row>
    <row r="27" spans="2:12" s="7" customFormat="1" ht="16.5" customHeight="1">
      <c r="B27" s="110"/>
      <c r="E27" s="266" t="s">
        <v>1</v>
      </c>
      <c r="F27" s="266"/>
      <c r="G27" s="266"/>
      <c r="H27" s="266"/>
      <c r="I27" s="111"/>
      <c r="L27" s="110"/>
    </row>
    <row r="28" spans="2:12" s="1" customFormat="1" ht="6.95" customHeight="1">
      <c r="B28" s="34"/>
      <c r="I28" s="106"/>
      <c r="L28" s="34"/>
    </row>
    <row r="29" spans="2:12" s="1" customFormat="1" ht="6.95" customHeight="1">
      <c r="B29" s="34"/>
      <c r="D29" s="58"/>
      <c r="E29" s="58"/>
      <c r="F29" s="58"/>
      <c r="G29" s="58"/>
      <c r="H29" s="58"/>
      <c r="I29" s="112"/>
      <c r="J29" s="58"/>
      <c r="K29" s="58"/>
      <c r="L29" s="34"/>
    </row>
    <row r="30" spans="2:12" s="1" customFormat="1" ht="25.35" customHeight="1">
      <c r="B30" s="34"/>
      <c r="D30" s="113" t="s">
        <v>34</v>
      </c>
      <c r="I30" s="106"/>
      <c r="J30" s="114">
        <f>ROUND(J122, 2)</f>
        <v>0</v>
      </c>
      <c r="L30" s="34"/>
    </row>
    <row r="31" spans="2:12" s="1" customFormat="1" ht="6.95" customHeight="1">
      <c r="B31" s="34"/>
      <c r="D31" s="58"/>
      <c r="E31" s="58"/>
      <c r="F31" s="58"/>
      <c r="G31" s="58"/>
      <c r="H31" s="58"/>
      <c r="I31" s="112"/>
      <c r="J31" s="58"/>
      <c r="K31" s="58"/>
      <c r="L31" s="34"/>
    </row>
    <row r="32" spans="2:12" s="1" customFormat="1" ht="14.45" customHeight="1">
      <c r="B32" s="34"/>
      <c r="F32" s="115" t="s">
        <v>36</v>
      </c>
      <c r="I32" s="116" t="s">
        <v>35</v>
      </c>
      <c r="J32" s="115" t="s">
        <v>37</v>
      </c>
      <c r="L32" s="34"/>
    </row>
    <row r="33" spans="2:12" s="1" customFormat="1" ht="14.45" customHeight="1">
      <c r="B33" s="34"/>
      <c r="D33" s="117" t="s">
        <v>38</v>
      </c>
      <c r="E33" s="105" t="s">
        <v>39</v>
      </c>
      <c r="F33" s="118">
        <f>ROUND((SUM(BE122:BE141)),  2)</f>
        <v>0</v>
      </c>
      <c r="I33" s="119">
        <v>0.2</v>
      </c>
      <c r="J33" s="118">
        <f>ROUND(((SUM(BE122:BE141))*I33),  2)</f>
        <v>0</v>
      </c>
      <c r="L33" s="34"/>
    </row>
    <row r="34" spans="2:12" s="1" customFormat="1" ht="14.45" customHeight="1">
      <c r="B34" s="34"/>
      <c r="E34" s="105" t="s">
        <v>40</v>
      </c>
      <c r="F34" s="118">
        <f>ROUND((SUM(BF122:BF141)),  2)</f>
        <v>0</v>
      </c>
      <c r="I34" s="119">
        <v>0.2</v>
      </c>
      <c r="J34" s="118">
        <f>ROUND(((SUM(BF122:BF141))*I34),  2)</f>
        <v>0</v>
      </c>
      <c r="L34" s="34"/>
    </row>
    <row r="35" spans="2:12" s="1" customFormat="1" ht="14.45" hidden="1" customHeight="1">
      <c r="B35" s="34"/>
      <c r="E35" s="105" t="s">
        <v>41</v>
      </c>
      <c r="F35" s="118">
        <f>ROUND((SUM(BG122:BG141)),  2)</f>
        <v>0</v>
      </c>
      <c r="I35" s="119">
        <v>0.2</v>
      </c>
      <c r="J35" s="118">
        <f>0</f>
        <v>0</v>
      </c>
      <c r="L35" s="34"/>
    </row>
    <row r="36" spans="2:12" s="1" customFormat="1" ht="14.45" hidden="1" customHeight="1">
      <c r="B36" s="34"/>
      <c r="E36" s="105" t="s">
        <v>42</v>
      </c>
      <c r="F36" s="118">
        <f>ROUND((SUM(BH122:BH141)),  2)</f>
        <v>0</v>
      </c>
      <c r="I36" s="119">
        <v>0.2</v>
      </c>
      <c r="J36" s="118">
        <f>0</f>
        <v>0</v>
      </c>
      <c r="L36" s="34"/>
    </row>
    <row r="37" spans="2:12" s="1" customFormat="1" ht="14.45" hidden="1" customHeight="1">
      <c r="B37" s="34"/>
      <c r="E37" s="105" t="s">
        <v>43</v>
      </c>
      <c r="F37" s="118">
        <f>ROUND((SUM(BI122:BI141)),  2)</f>
        <v>0</v>
      </c>
      <c r="I37" s="119">
        <v>0</v>
      </c>
      <c r="J37" s="118">
        <f>0</f>
        <v>0</v>
      </c>
      <c r="L37" s="34"/>
    </row>
    <row r="38" spans="2:12" s="1" customFormat="1" ht="6.95" customHeight="1">
      <c r="B38" s="34"/>
      <c r="I38" s="106"/>
      <c r="L38" s="34"/>
    </row>
    <row r="39" spans="2:12" s="1" customFormat="1" ht="25.35" customHeight="1">
      <c r="B39" s="34"/>
      <c r="C39" s="120"/>
      <c r="D39" s="121" t="s">
        <v>44</v>
      </c>
      <c r="E39" s="122"/>
      <c r="F39" s="122"/>
      <c r="G39" s="123" t="s">
        <v>45</v>
      </c>
      <c r="H39" s="124" t="s">
        <v>46</v>
      </c>
      <c r="I39" s="125"/>
      <c r="J39" s="126">
        <f>SUM(J30:J37)</f>
        <v>0</v>
      </c>
      <c r="K39" s="127"/>
      <c r="L39" s="34"/>
    </row>
    <row r="40" spans="2:12" s="1" customFormat="1" ht="14.45" customHeight="1">
      <c r="B40" s="34"/>
      <c r="I40" s="106"/>
      <c r="L40" s="34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34"/>
      <c r="D50" s="128" t="s">
        <v>47</v>
      </c>
      <c r="E50" s="129"/>
      <c r="F50" s="129"/>
      <c r="G50" s="128" t="s">
        <v>48</v>
      </c>
      <c r="H50" s="129"/>
      <c r="I50" s="130"/>
      <c r="J50" s="129"/>
      <c r="K50" s="129"/>
      <c r="L50" s="34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34"/>
      <c r="D61" s="131" t="s">
        <v>49</v>
      </c>
      <c r="E61" s="132"/>
      <c r="F61" s="133" t="s">
        <v>50</v>
      </c>
      <c r="G61" s="131" t="s">
        <v>49</v>
      </c>
      <c r="H61" s="132"/>
      <c r="I61" s="134"/>
      <c r="J61" s="135" t="s">
        <v>50</v>
      </c>
      <c r="K61" s="132"/>
      <c r="L61" s="34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34"/>
      <c r="D65" s="128" t="s">
        <v>51</v>
      </c>
      <c r="E65" s="129"/>
      <c r="F65" s="129"/>
      <c r="G65" s="128" t="s">
        <v>52</v>
      </c>
      <c r="H65" s="129"/>
      <c r="I65" s="130"/>
      <c r="J65" s="129"/>
      <c r="K65" s="129"/>
      <c r="L65" s="34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34"/>
      <c r="D76" s="131" t="s">
        <v>49</v>
      </c>
      <c r="E76" s="132"/>
      <c r="F76" s="133" t="s">
        <v>50</v>
      </c>
      <c r="G76" s="131" t="s">
        <v>49</v>
      </c>
      <c r="H76" s="132"/>
      <c r="I76" s="134"/>
      <c r="J76" s="135" t="s">
        <v>50</v>
      </c>
      <c r="K76" s="132"/>
      <c r="L76" s="34"/>
    </row>
    <row r="77" spans="2:12" s="1" customFormat="1" ht="14.45" customHeight="1">
      <c r="B77" s="136"/>
      <c r="C77" s="137"/>
      <c r="D77" s="137"/>
      <c r="E77" s="137"/>
      <c r="F77" s="137"/>
      <c r="G77" s="137"/>
      <c r="H77" s="137"/>
      <c r="I77" s="138"/>
      <c r="J77" s="137"/>
      <c r="K77" s="137"/>
      <c r="L77" s="34"/>
    </row>
    <row r="81" spans="2:47" s="1" customFormat="1" ht="6.95" customHeight="1">
      <c r="B81" s="139"/>
      <c r="C81" s="140"/>
      <c r="D81" s="140"/>
      <c r="E81" s="140"/>
      <c r="F81" s="140"/>
      <c r="G81" s="140"/>
      <c r="H81" s="140"/>
      <c r="I81" s="141"/>
      <c r="J81" s="140"/>
      <c r="K81" s="140"/>
      <c r="L81" s="34"/>
    </row>
    <row r="82" spans="2:47" s="1" customFormat="1" ht="24.95" customHeight="1">
      <c r="B82" s="30"/>
      <c r="C82" s="19" t="s">
        <v>94</v>
      </c>
      <c r="D82" s="31"/>
      <c r="E82" s="31"/>
      <c r="F82" s="31"/>
      <c r="G82" s="31"/>
      <c r="H82" s="31"/>
      <c r="I82" s="106"/>
      <c r="J82" s="31"/>
      <c r="K82" s="31"/>
      <c r="L82" s="34"/>
    </row>
    <row r="83" spans="2:47" s="1" customFormat="1" ht="6.95" customHeight="1">
      <c r="B83" s="30"/>
      <c r="C83" s="31"/>
      <c r="D83" s="31"/>
      <c r="E83" s="31"/>
      <c r="F83" s="31"/>
      <c r="G83" s="31"/>
      <c r="H83" s="31"/>
      <c r="I83" s="106"/>
      <c r="J83" s="31"/>
      <c r="K83" s="31"/>
      <c r="L83" s="34"/>
    </row>
    <row r="84" spans="2:47" s="1" customFormat="1" ht="12" customHeight="1">
      <c r="B84" s="30"/>
      <c r="C84" s="25" t="s">
        <v>14</v>
      </c>
      <c r="D84" s="31"/>
      <c r="E84" s="31"/>
      <c r="F84" s="31"/>
      <c r="G84" s="31"/>
      <c r="H84" s="31"/>
      <c r="I84" s="106"/>
      <c r="J84" s="31"/>
      <c r="K84" s="31"/>
      <c r="L84" s="34"/>
    </row>
    <row r="85" spans="2:47" s="1" customFormat="1" ht="16.5" customHeight="1">
      <c r="B85" s="30"/>
      <c r="C85" s="31"/>
      <c r="D85" s="31"/>
      <c r="E85" s="258" t="str">
        <f>E7</f>
        <v>Novostavba dvoch lávok cez potok a parkoviska pri cintoríne</v>
      </c>
      <c r="F85" s="259"/>
      <c r="G85" s="259"/>
      <c r="H85" s="259"/>
      <c r="I85" s="106"/>
      <c r="J85" s="31"/>
      <c r="K85" s="31"/>
      <c r="L85" s="34"/>
    </row>
    <row r="86" spans="2:47" s="1" customFormat="1" ht="12" customHeight="1">
      <c r="B86" s="30"/>
      <c r="C86" s="25" t="s">
        <v>91</v>
      </c>
      <c r="D86" s="31"/>
      <c r="E86" s="31"/>
      <c r="F86" s="31"/>
      <c r="G86" s="31"/>
      <c r="H86" s="31"/>
      <c r="I86" s="106"/>
      <c r="J86" s="31"/>
      <c r="K86" s="31"/>
      <c r="L86" s="34"/>
    </row>
    <row r="87" spans="2:47" s="1" customFormat="1" ht="16.5" customHeight="1">
      <c r="B87" s="30"/>
      <c r="C87" s="31"/>
      <c r="D87" s="31"/>
      <c r="E87" s="241" t="str">
        <f>E9</f>
        <v>002 - Lávka cez potok 1</v>
      </c>
      <c r="F87" s="257"/>
      <c r="G87" s="257"/>
      <c r="H87" s="257"/>
      <c r="I87" s="106"/>
      <c r="J87" s="31"/>
      <c r="K87" s="31"/>
      <c r="L87" s="34"/>
    </row>
    <row r="88" spans="2:47" s="1" customFormat="1" ht="6.95" customHeight="1">
      <c r="B88" s="30"/>
      <c r="C88" s="31"/>
      <c r="D88" s="31"/>
      <c r="E88" s="31"/>
      <c r="F88" s="31"/>
      <c r="G88" s="31"/>
      <c r="H88" s="31"/>
      <c r="I88" s="106"/>
      <c r="J88" s="31"/>
      <c r="K88" s="31"/>
      <c r="L88" s="34"/>
    </row>
    <row r="89" spans="2:47" s="1" customFormat="1" ht="12" customHeight="1">
      <c r="B89" s="30"/>
      <c r="C89" s="25" t="s">
        <v>18</v>
      </c>
      <c r="D89" s="31"/>
      <c r="E89" s="31"/>
      <c r="F89" s="23" t="str">
        <f>F12</f>
        <v>Obec Reľov, pozemok p.č. 85,173, 208</v>
      </c>
      <c r="G89" s="31"/>
      <c r="H89" s="31"/>
      <c r="I89" s="108" t="s">
        <v>20</v>
      </c>
      <c r="J89" s="57">
        <f>IF(J12="","",J12)</f>
        <v>43609</v>
      </c>
      <c r="K89" s="31"/>
      <c r="L89" s="34"/>
    </row>
    <row r="90" spans="2:47" s="1" customFormat="1" ht="6.95" customHeight="1">
      <c r="B90" s="30"/>
      <c r="C90" s="31"/>
      <c r="D90" s="31"/>
      <c r="E90" s="31"/>
      <c r="F90" s="31"/>
      <c r="G90" s="31"/>
      <c r="H90" s="31"/>
      <c r="I90" s="106"/>
      <c r="J90" s="31"/>
      <c r="K90" s="31"/>
      <c r="L90" s="34"/>
    </row>
    <row r="91" spans="2:47" s="1" customFormat="1" ht="43.15" customHeight="1">
      <c r="B91" s="30"/>
      <c r="C91" s="25" t="s">
        <v>21</v>
      </c>
      <c r="D91" s="31"/>
      <c r="E91" s="31"/>
      <c r="F91" s="23" t="str">
        <f>E15</f>
        <v>Obec Reľov</v>
      </c>
      <c r="G91" s="31"/>
      <c r="H91" s="31"/>
      <c r="I91" s="108" t="s">
        <v>27</v>
      </c>
      <c r="J91" s="28" t="str">
        <f>E21</f>
        <v>Ing. Štefan Vilga, Hviezdoslavova 18, Sp. Belá</v>
      </c>
      <c r="K91" s="31"/>
      <c r="L91" s="34"/>
    </row>
    <row r="92" spans="2:47" s="1" customFormat="1" ht="15.2" customHeight="1">
      <c r="B92" s="30"/>
      <c r="C92" s="25" t="s">
        <v>25</v>
      </c>
      <c r="D92" s="31"/>
      <c r="E92" s="31"/>
      <c r="F92" s="23" t="str">
        <f>IF(E18="","",E18)</f>
        <v>Vyplň údaj</v>
      </c>
      <c r="G92" s="31"/>
      <c r="H92" s="31"/>
      <c r="I92" s="108" t="s">
        <v>31</v>
      </c>
      <c r="J92" s="28" t="str">
        <f>E24</f>
        <v>Ing. Vladimír Dubjel</v>
      </c>
      <c r="K92" s="31"/>
      <c r="L92" s="34"/>
    </row>
    <row r="93" spans="2:47" s="1" customFormat="1" ht="10.35" customHeight="1">
      <c r="B93" s="30"/>
      <c r="C93" s="31"/>
      <c r="D93" s="31"/>
      <c r="E93" s="31"/>
      <c r="F93" s="31"/>
      <c r="G93" s="31"/>
      <c r="H93" s="31"/>
      <c r="I93" s="106"/>
      <c r="J93" s="31"/>
      <c r="K93" s="31"/>
      <c r="L93" s="34"/>
    </row>
    <row r="94" spans="2:47" s="1" customFormat="1" ht="29.25" customHeight="1">
      <c r="B94" s="30"/>
      <c r="C94" s="142" t="s">
        <v>95</v>
      </c>
      <c r="D94" s="143"/>
      <c r="E94" s="143"/>
      <c r="F94" s="143"/>
      <c r="G94" s="143"/>
      <c r="H94" s="143"/>
      <c r="I94" s="144"/>
      <c r="J94" s="145" t="s">
        <v>96</v>
      </c>
      <c r="K94" s="143"/>
      <c r="L94" s="34"/>
    </row>
    <row r="95" spans="2:47" s="1" customFormat="1" ht="10.35" customHeight="1">
      <c r="B95" s="30"/>
      <c r="C95" s="31"/>
      <c r="D95" s="31"/>
      <c r="E95" s="31"/>
      <c r="F95" s="31"/>
      <c r="G95" s="31"/>
      <c r="H95" s="31"/>
      <c r="I95" s="106"/>
      <c r="J95" s="31"/>
      <c r="K95" s="31"/>
      <c r="L95" s="34"/>
    </row>
    <row r="96" spans="2:47" s="1" customFormat="1" ht="22.9" customHeight="1">
      <c r="B96" s="30"/>
      <c r="C96" s="146" t="s">
        <v>97</v>
      </c>
      <c r="D96" s="31"/>
      <c r="E96" s="31"/>
      <c r="F96" s="31"/>
      <c r="G96" s="31"/>
      <c r="H96" s="31"/>
      <c r="I96" s="106"/>
      <c r="J96" s="75">
        <f>J122</f>
        <v>0</v>
      </c>
      <c r="K96" s="31"/>
      <c r="L96" s="34"/>
      <c r="AU96" s="13" t="s">
        <v>98</v>
      </c>
    </row>
    <row r="97" spans="2:12" s="8" customFormat="1" ht="24.95" customHeight="1">
      <c r="B97" s="147"/>
      <c r="C97" s="148"/>
      <c r="D97" s="149" t="s">
        <v>99</v>
      </c>
      <c r="E97" s="150"/>
      <c r="F97" s="150"/>
      <c r="G97" s="150"/>
      <c r="H97" s="150"/>
      <c r="I97" s="151"/>
      <c r="J97" s="152">
        <f>J123</f>
        <v>0</v>
      </c>
      <c r="K97" s="148"/>
      <c r="L97" s="153"/>
    </row>
    <row r="98" spans="2:12" s="9" customFormat="1" ht="19.899999999999999" customHeight="1">
      <c r="B98" s="154"/>
      <c r="C98" s="155"/>
      <c r="D98" s="156" t="s">
        <v>100</v>
      </c>
      <c r="E98" s="157"/>
      <c r="F98" s="157"/>
      <c r="G98" s="157"/>
      <c r="H98" s="157"/>
      <c r="I98" s="158"/>
      <c r="J98" s="159">
        <f>J124</f>
        <v>0</v>
      </c>
      <c r="K98" s="155"/>
      <c r="L98" s="160"/>
    </row>
    <row r="99" spans="2:12" s="9" customFormat="1" ht="19.899999999999999" customHeight="1">
      <c r="B99" s="154"/>
      <c r="C99" s="155"/>
      <c r="D99" s="156" t="s">
        <v>101</v>
      </c>
      <c r="E99" s="157"/>
      <c r="F99" s="157"/>
      <c r="G99" s="157"/>
      <c r="H99" s="157"/>
      <c r="I99" s="158"/>
      <c r="J99" s="159">
        <f>J129</f>
        <v>0</v>
      </c>
      <c r="K99" s="155"/>
      <c r="L99" s="160"/>
    </row>
    <row r="100" spans="2:12" s="9" customFormat="1" ht="19.899999999999999" customHeight="1">
      <c r="B100" s="154"/>
      <c r="C100" s="155"/>
      <c r="D100" s="156" t="s">
        <v>104</v>
      </c>
      <c r="E100" s="157"/>
      <c r="F100" s="157"/>
      <c r="G100" s="157"/>
      <c r="H100" s="157"/>
      <c r="I100" s="158"/>
      <c r="J100" s="159">
        <f>J133</f>
        <v>0</v>
      </c>
      <c r="K100" s="155"/>
      <c r="L100" s="160"/>
    </row>
    <row r="101" spans="2:12" s="8" customFormat="1" ht="24.95" customHeight="1">
      <c r="B101" s="147"/>
      <c r="C101" s="148"/>
      <c r="D101" s="149" t="s">
        <v>207</v>
      </c>
      <c r="E101" s="150"/>
      <c r="F101" s="150"/>
      <c r="G101" s="150"/>
      <c r="H101" s="150"/>
      <c r="I101" s="151"/>
      <c r="J101" s="152">
        <f>J135</f>
        <v>0</v>
      </c>
      <c r="K101" s="148"/>
      <c r="L101" s="153"/>
    </row>
    <row r="102" spans="2:12" s="9" customFormat="1" ht="19.899999999999999" customHeight="1">
      <c r="B102" s="154"/>
      <c r="C102" s="155"/>
      <c r="D102" s="156" t="s">
        <v>208</v>
      </c>
      <c r="E102" s="157"/>
      <c r="F102" s="157"/>
      <c r="G102" s="157"/>
      <c r="H102" s="157"/>
      <c r="I102" s="158"/>
      <c r="J102" s="159">
        <f>J136</f>
        <v>0</v>
      </c>
      <c r="K102" s="155"/>
      <c r="L102" s="160"/>
    </row>
    <row r="103" spans="2:12" s="1" customFormat="1" ht="21.75" customHeight="1">
      <c r="B103" s="30"/>
      <c r="C103" s="31"/>
      <c r="D103" s="31"/>
      <c r="E103" s="31"/>
      <c r="F103" s="31"/>
      <c r="G103" s="31"/>
      <c r="H103" s="31"/>
      <c r="I103" s="106"/>
      <c r="J103" s="31"/>
      <c r="K103" s="31"/>
      <c r="L103" s="34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138"/>
      <c r="J104" s="46"/>
      <c r="K104" s="46"/>
      <c r="L104" s="34"/>
    </row>
    <row r="108" spans="2:12" s="1" customFormat="1" ht="6.95" customHeight="1">
      <c r="B108" s="47"/>
      <c r="C108" s="48"/>
      <c r="D108" s="48"/>
      <c r="E108" s="48"/>
      <c r="F108" s="48"/>
      <c r="G108" s="48"/>
      <c r="H108" s="48"/>
      <c r="I108" s="141"/>
      <c r="J108" s="48"/>
      <c r="K108" s="48"/>
      <c r="L108" s="34"/>
    </row>
    <row r="109" spans="2:12" s="1" customFormat="1" ht="24.95" customHeight="1">
      <c r="B109" s="30"/>
      <c r="C109" s="19" t="s">
        <v>105</v>
      </c>
      <c r="D109" s="31"/>
      <c r="E109" s="31"/>
      <c r="F109" s="31"/>
      <c r="G109" s="31"/>
      <c r="H109" s="31"/>
      <c r="I109" s="106"/>
      <c r="J109" s="31"/>
      <c r="K109" s="31"/>
      <c r="L109" s="34"/>
    </row>
    <row r="110" spans="2:12" s="1" customFormat="1" ht="6.95" customHeight="1">
      <c r="B110" s="30"/>
      <c r="C110" s="31"/>
      <c r="D110" s="31"/>
      <c r="E110" s="31"/>
      <c r="F110" s="31"/>
      <c r="G110" s="31"/>
      <c r="H110" s="31"/>
      <c r="I110" s="106"/>
      <c r="J110" s="31"/>
      <c r="K110" s="31"/>
      <c r="L110" s="34"/>
    </row>
    <row r="111" spans="2:12" s="1" customFormat="1" ht="12" customHeight="1">
      <c r="B111" s="30"/>
      <c r="C111" s="25" t="s">
        <v>14</v>
      </c>
      <c r="D111" s="31"/>
      <c r="E111" s="31"/>
      <c r="F111" s="31"/>
      <c r="G111" s="31"/>
      <c r="H111" s="31"/>
      <c r="I111" s="106"/>
      <c r="J111" s="31"/>
      <c r="K111" s="31"/>
      <c r="L111" s="34"/>
    </row>
    <row r="112" spans="2:12" s="1" customFormat="1" ht="16.5" customHeight="1">
      <c r="B112" s="30"/>
      <c r="C112" s="31"/>
      <c r="D112" s="31"/>
      <c r="E112" s="258" t="str">
        <f>E7</f>
        <v>Novostavba dvoch lávok cez potok a parkoviska pri cintoríne</v>
      </c>
      <c r="F112" s="259"/>
      <c r="G112" s="259"/>
      <c r="H112" s="259"/>
      <c r="I112" s="106"/>
      <c r="J112" s="31"/>
      <c r="K112" s="31"/>
      <c r="L112" s="34"/>
    </row>
    <row r="113" spans="2:65" s="1" customFormat="1" ht="12" customHeight="1">
      <c r="B113" s="30"/>
      <c r="C113" s="25" t="s">
        <v>91</v>
      </c>
      <c r="D113" s="31"/>
      <c r="E113" s="31"/>
      <c r="F113" s="31"/>
      <c r="G113" s="31"/>
      <c r="H113" s="31"/>
      <c r="I113" s="106"/>
      <c r="J113" s="31"/>
      <c r="K113" s="31"/>
      <c r="L113" s="34"/>
    </row>
    <row r="114" spans="2:65" s="1" customFormat="1" ht="16.5" customHeight="1">
      <c r="B114" s="30"/>
      <c r="C114" s="31"/>
      <c r="D114" s="31"/>
      <c r="E114" s="241" t="str">
        <f>E9</f>
        <v>002 - Lávka cez potok 1</v>
      </c>
      <c r="F114" s="257"/>
      <c r="G114" s="257"/>
      <c r="H114" s="257"/>
      <c r="I114" s="106"/>
      <c r="J114" s="31"/>
      <c r="K114" s="31"/>
      <c r="L114" s="34"/>
    </row>
    <row r="115" spans="2:65" s="1" customFormat="1" ht="6.95" customHeight="1">
      <c r="B115" s="30"/>
      <c r="C115" s="31"/>
      <c r="D115" s="31"/>
      <c r="E115" s="31"/>
      <c r="F115" s="31"/>
      <c r="G115" s="31"/>
      <c r="H115" s="31"/>
      <c r="I115" s="106"/>
      <c r="J115" s="31"/>
      <c r="K115" s="31"/>
      <c r="L115" s="34"/>
    </row>
    <row r="116" spans="2:65" s="1" customFormat="1" ht="12" customHeight="1">
      <c r="B116" s="30"/>
      <c r="C116" s="25" t="s">
        <v>18</v>
      </c>
      <c r="D116" s="31"/>
      <c r="E116" s="31"/>
      <c r="F116" s="23" t="str">
        <f>F12</f>
        <v>Obec Reľov, pozemok p.č. 85,173, 208</v>
      </c>
      <c r="G116" s="31"/>
      <c r="H116" s="31"/>
      <c r="I116" s="108" t="s">
        <v>20</v>
      </c>
      <c r="J116" s="57">
        <f>IF(J12="","",J12)</f>
        <v>43609</v>
      </c>
      <c r="K116" s="31"/>
      <c r="L116" s="34"/>
    </row>
    <row r="117" spans="2:65" s="1" customFormat="1" ht="6.95" customHeight="1">
      <c r="B117" s="30"/>
      <c r="C117" s="31"/>
      <c r="D117" s="31"/>
      <c r="E117" s="31"/>
      <c r="F117" s="31"/>
      <c r="G117" s="31"/>
      <c r="H117" s="31"/>
      <c r="I117" s="106"/>
      <c r="J117" s="31"/>
      <c r="K117" s="31"/>
      <c r="L117" s="34"/>
    </row>
    <row r="118" spans="2:65" s="1" customFormat="1" ht="43.15" customHeight="1">
      <c r="B118" s="30"/>
      <c r="C118" s="25" t="s">
        <v>21</v>
      </c>
      <c r="D118" s="31"/>
      <c r="E118" s="31"/>
      <c r="F118" s="23" t="str">
        <f>E15</f>
        <v>Obec Reľov</v>
      </c>
      <c r="G118" s="31"/>
      <c r="H118" s="31"/>
      <c r="I118" s="108" t="s">
        <v>27</v>
      </c>
      <c r="J118" s="28" t="str">
        <f>E21</f>
        <v>Ing. Štefan Vilga, Hviezdoslavova 18, Sp. Belá</v>
      </c>
      <c r="K118" s="31"/>
      <c r="L118" s="34"/>
    </row>
    <row r="119" spans="2:65" s="1" customFormat="1" ht="15.2" customHeight="1">
      <c r="B119" s="30"/>
      <c r="C119" s="25" t="s">
        <v>25</v>
      </c>
      <c r="D119" s="31"/>
      <c r="E119" s="31"/>
      <c r="F119" s="23" t="str">
        <f>IF(E18="","",E18)</f>
        <v>Vyplň údaj</v>
      </c>
      <c r="G119" s="31"/>
      <c r="H119" s="31"/>
      <c r="I119" s="108" t="s">
        <v>31</v>
      </c>
      <c r="J119" s="28" t="str">
        <f>E24</f>
        <v>Ing. Vladimír Dubjel</v>
      </c>
      <c r="K119" s="31"/>
      <c r="L119" s="34"/>
    </row>
    <row r="120" spans="2:65" s="1" customFormat="1" ht="10.35" customHeight="1">
      <c r="B120" s="30"/>
      <c r="C120" s="31"/>
      <c r="D120" s="31"/>
      <c r="E120" s="31"/>
      <c r="F120" s="31"/>
      <c r="G120" s="31"/>
      <c r="H120" s="31"/>
      <c r="I120" s="106"/>
      <c r="J120" s="31"/>
      <c r="K120" s="31"/>
      <c r="L120" s="34"/>
    </row>
    <row r="121" spans="2:65" s="10" customFormat="1" ht="29.25" customHeight="1">
      <c r="B121" s="161"/>
      <c r="C121" s="162" t="s">
        <v>106</v>
      </c>
      <c r="D121" s="163" t="s">
        <v>59</v>
      </c>
      <c r="E121" s="163" t="s">
        <v>55</v>
      </c>
      <c r="F121" s="163" t="s">
        <v>56</v>
      </c>
      <c r="G121" s="163" t="s">
        <v>107</v>
      </c>
      <c r="H121" s="163" t="s">
        <v>108</v>
      </c>
      <c r="I121" s="164" t="s">
        <v>109</v>
      </c>
      <c r="J121" s="165" t="s">
        <v>96</v>
      </c>
      <c r="K121" s="166" t="s">
        <v>110</v>
      </c>
      <c r="L121" s="167"/>
      <c r="M121" s="66" t="s">
        <v>1</v>
      </c>
      <c r="N121" s="67" t="s">
        <v>38</v>
      </c>
      <c r="O121" s="67" t="s">
        <v>111</v>
      </c>
      <c r="P121" s="67" t="s">
        <v>112</v>
      </c>
      <c r="Q121" s="67" t="s">
        <v>113</v>
      </c>
      <c r="R121" s="67" t="s">
        <v>114</v>
      </c>
      <c r="S121" s="67" t="s">
        <v>115</v>
      </c>
      <c r="T121" s="68" t="s">
        <v>116</v>
      </c>
    </row>
    <row r="122" spans="2:65" s="1" customFormat="1" ht="22.9" customHeight="1">
      <c r="B122" s="30"/>
      <c r="C122" s="73" t="s">
        <v>97</v>
      </c>
      <c r="D122" s="31"/>
      <c r="E122" s="31"/>
      <c r="F122" s="31"/>
      <c r="G122" s="31"/>
      <c r="H122" s="31"/>
      <c r="I122" s="106"/>
      <c r="J122" s="168">
        <f>BK122</f>
        <v>0</v>
      </c>
      <c r="K122" s="31"/>
      <c r="L122" s="34"/>
      <c r="M122" s="69"/>
      <c r="N122" s="70"/>
      <c r="O122" s="70"/>
      <c r="P122" s="169">
        <f>P123+P135</f>
        <v>0</v>
      </c>
      <c r="Q122" s="70"/>
      <c r="R122" s="169">
        <f>R123+R135</f>
        <v>1.2784959600000003</v>
      </c>
      <c r="S122" s="70"/>
      <c r="T122" s="170">
        <f>T123+T135</f>
        <v>0</v>
      </c>
      <c r="AT122" s="13" t="s">
        <v>73</v>
      </c>
      <c r="AU122" s="13" t="s">
        <v>98</v>
      </c>
      <c r="BK122" s="171">
        <f>BK123+BK135</f>
        <v>0</v>
      </c>
    </row>
    <row r="123" spans="2:65" s="11" customFormat="1" ht="25.9" customHeight="1">
      <c r="B123" s="172"/>
      <c r="C123" s="173"/>
      <c r="D123" s="174" t="s">
        <v>73</v>
      </c>
      <c r="E123" s="175" t="s">
        <v>117</v>
      </c>
      <c r="F123" s="175" t="s">
        <v>118</v>
      </c>
      <c r="G123" s="173"/>
      <c r="H123" s="173"/>
      <c r="I123" s="176"/>
      <c r="J123" s="177">
        <f>BK123</f>
        <v>0</v>
      </c>
      <c r="K123" s="173"/>
      <c r="L123" s="178"/>
      <c r="M123" s="179"/>
      <c r="N123" s="180"/>
      <c r="O123" s="180"/>
      <c r="P123" s="181">
        <f>P124+P129+P133</f>
        <v>0</v>
      </c>
      <c r="Q123" s="180"/>
      <c r="R123" s="181">
        <f>R124+R129+R133</f>
        <v>1.1924985600000002</v>
      </c>
      <c r="S123" s="180"/>
      <c r="T123" s="182">
        <f>T124+T129+T133</f>
        <v>0</v>
      </c>
      <c r="AR123" s="183" t="s">
        <v>82</v>
      </c>
      <c r="AT123" s="184" t="s">
        <v>73</v>
      </c>
      <c r="AU123" s="184" t="s">
        <v>74</v>
      </c>
      <c r="AY123" s="183" t="s">
        <v>119</v>
      </c>
      <c r="BK123" s="185">
        <f>BK124+BK129+BK133</f>
        <v>0</v>
      </c>
    </row>
    <row r="124" spans="2:65" s="11" customFormat="1" ht="22.9" customHeight="1">
      <c r="B124" s="172"/>
      <c r="C124" s="173"/>
      <c r="D124" s="174" t="s">
        <v>73</v>
      </c>
      <c r="E124" s="186" t="s">
        <v>82</v>
      </c>
      <c r="F124" s="186" t="s">
        <v>120</v>
      </c>
      <c r="G124" s="173"/>
      <c r="H124" s="173"/>
      <c r="I124" s="176"/>
      <c r="J124" s="187">
        <f>BK124</f>
        <v>0</v>
      </c>
      <c r="K124" s="173"/>
      <c r="L124" s="178"/>
      <c r="M124" s="179"/>
      <c r="N124" s="180"/>
      <c r="O124" s="180"/>
      <c r="P124" s="181">
        <f>SUM(P125:P128)</f>
        <v>0</v>
      </c>
      <c r="Q124" s="180"/>
      <c r="R124" s="181">
        <f>SUM(R125:R128)</f>
        <v>0</v>
      </c>
      <c r="S124" s="180"/>
      <c r="T124" s="182">
        <f>SUM(T125:T128)</f>
        <v>0</v>
      </c>
      <c r="AR124" s="183" t="s">
        <v>82</v>
      </c>
      <c r="AT124" s="184" t="s">
        <v>73</v>
      </c>
      <c r="AU124" s="184" t="s">
        <v>82</v>
      </c>
      <c r="AY124" s="183" t="s">
        <v>119</v>
      </c>
      <c r="BK124" s="185">
        <f>SUM(BK125:BK128)</f>
        <v>0</v>
      </c>
    </row>
    <row r="125" spans="2:65" s="1" customFormat="1" ht="24" customHeight="1">
      <c r="B125" s="30"/>
      <c r="C125" s="188" t="s">
        <v>82</v>
      </c>
      <c r="D125" s="188" t="s">
        <v>121</v>
      </c>
      <c r="E125" s="189" t="s">
        <v>209</v>
      </c>
      <c r="F125" s="190" t="s">
        <v>210</v>
      </c>
      <c r="G125" s="191" t="s">
        <v>124</v>
      </c>
      <c r="H125" s="192">
        <v>0.51800000000000002</v>
      </c>
      <c r="I125" s="193"/>
      <c r="J125" s="192">
        <f>ROUND(I125*H125,3)</f>
        <v>0</v>
      </c>
      <c r="K125" s="190" t="s">
        <v>125</v>
      </c>
      <c r="L125" s="34"/>
      <c r="M125" s="194" t="s">
        <v>1</v>
      </c>
      <c r="N125" s="195" t="s">
        <v>40</v>
      </c>
      <c r="O125" s="62"/>
      <c r="P125" s="196">
        <f>O125*H125</f>
        <v>0</v>
      </c>
      <c r="Q125" s="196">
        <v>0</v>
      </c>
      <c r="R125" s="196">
        <f>Q125*H125</f>
        <v>0</v>
      </c>
      <c r="S125" s="196">
        <v>0</v>
      </c>
      <c r="T125" s="197">
        <f>S125*H125</f>
        <v>0</v>
      </c>
      <c r="AR125" s="198" t="s">
        <v>126</v>
      </c>
      <c r="AT125" s="198" t="s">
        <v>121</v>
      </c>
      <c r="AU125" s="198" t="s">
        <v>127</v>
      </c>
      <c r="AY125" s="13" t="s">
        <v>119</v>
      </c>
      <c r="BE125" s="199">
        <f>IF(N125="základná",J125,0)</f>
        <v>0</v>
      </c>
      <c r="BF125" s="199">
        <f>IF(N125="znížená",J125,0)</f>
        <v>0</v>
      </c>
      <c r="BG125" s="199">
        <f>IF(N125="zákl. prenesená",J125,0)</f>
        <v>0</v>
      </c>
      <c r="BH125" s="199">
        <f>IF(N125="zníž. prenesená",J125,0)</f>
        <v>0</v>
      </c>
      <c r="BI125" s="199">
        <f>IF(N125="nulová",J125,0)</f>
        <v>0</v>
      </c>
      <c r="BJ125" s="13" t="s">
        <v>127</v>
      </c>
      <c r="BK125" s="200">
        <f>ROUND(I125*H125,3)</f>
        <v>0</v>
      </c>
      <c r="BL125" s="13" t="s">
        <v>126</v>
      </c>
      <c r="BM125" s="198" t="s">
        <v>211</v>
      </c>
    </row>
    <row r="126" spans="2:65" s="1" customFormat="1" ht="24" customHeight="1">
      <c r="B126" s="30"/>
      <c r="C126" s="188" t="s">
        <v>127</v>
      </c>
      <c r="D126" s="188" t="s">
        <v>121</v>
      </c>
      <c r="E126" s="189" t="s">
        <v>212</v>
      </c>
      <c r="F126" s="190" t="s">
        <v>213</v>
      </c>
      <c r="G126" s="191" t="s">
        <v>124</v>
      </c>
      <c r="H126" s="192">
        <v>0.51800000000000002</v>
      </c>
      <c r="I126" s="193"/>
      <c r="J126" s="192">
        <f>ROUND(I126*H126,3)</f>
        <v>0</v>
      </c>
      <c r="K126" s="190" t="s">
        <v>125</v>
      </c>
      <c r="L126" s="34"/>
      <c r="M126" s="194" t="s">
        <v>1</v>
      </c>
      <c r="N126" s="195" t="s">
        <v>40</v>
      </c>
      <c r="O126" s="62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AR126" s="198" t="s">
        <v>126</v>
      </c>
      <c r="AT126" s="198" t="s">
        <v>121</v>
      </c>
      <c r="AU126" s="198" t="s">
        <v>127</v>
      </c>
      <c r="AY126" s="13" t="s">
        <v>119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3" t="s">
        <v>127</v>
      </c>
      <c r="BK126" s="200">
        <f>ROUND(I126*H126,3)</f>
        <v>0</v>
      </c>
      <c r="BL126" s="13" t="s">
        <v>126</v>
      </c>
      <c r="BM126" s="198" t="s">
        <v>214</v>
      </c>
    </row>
    <row r="127" spans="2:65" s="1" customFormat="1" ht="24" customHeight="1">
      <c r="B127" s="30"/>
      <c r="C127" s="188" t="s">
        <v>132</v>
      </c>
      <c r="D127" s="188" t="s">
        <v>121</v>
      </c>
      <c r="E127" s="189" t="s">
        <v>133</v>
      </c>
      <c r="F127" s="190" t="s">
        <v>134</v>
      </c>
      <c r="G127" s="191" t="s">
        <v>124</v>
      </c>
      <c r="H127" s="192">
        <v>0.51800000000000002</v>
      </c>
      <c r="I127" s="193"/>
      <c r="J127" s="192">
        <f>ROUND(I127*H127,3)</f>
        <v>0</v>
      </c>
      <c r="K127" s="190" t="s">
        <v>125</v>
      </c>
      <c r="L127" s="34"/>
      <c r="M127" s="194" t="s">
        <v>1</v>
      </c>
      <c r="N127" s="195" t="s">
        <v>40</v>
      </c>
      <c r="O127" s="62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AR127" s="198" t="s">
        <v>126</v>
      </c>
      <c r="AT127" s="198" t="s">
        <v>121</v>
      </c>
      <c r="AU127" s="198" t="s">
        <v>127</v>
      </c>
      <c r="AY127" s="13" t="s">
        <v>119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3" t="s">
        <v>127</v>
      </c>
      <c r="BK127" s="200">
        <f>ROUND(I127*H127,3)</f>
        <v>0</v>
      </c>
      <c r="BL127" s="13" t="s">
        <v>126</v>
      </c>
      <c r="BM127" s="198" t="s">
        <v>215</v>
      </c>
    </row>
    <row r="128" spans="2:65" s="1" customFormat="1" ht="16.5" customHeight="1">
      <c r="B128" s="30"/>
      <c r="C128" s="188" t="s">
        <v>126</v>
      </c>
      <c r="D128" s="188" t="s">
        <v>121</v>
      </c>
      <c r="E128" s="189" t="s">
        <v>216</v>
      </c>
      <c r="F128" s="190" t="s">
        <v>217</v>
      </c>
      <c r="G128" s="191" t="s">
        <v>124</v>
      </c>
      <c r="H128" s="192">
        <v>0.51800000000000002</v>
      </c>
      <c r="I128" s="193"/>
      <c r="J128" s="192">
        <f>ROUND(I128*H128,3)</f>
        <v>0</v>
      </c>
      <c r="K128" s="190" t="s">
        <v>125</v>
      </c>
      <c r="L128" s="34"/>
      <c r="M128" s="194" t="s">
        <v>1</v>
      </c>
      <c r="N128" s="195" t="s">
        <v>40</v>
      </c>
      <c r="O128" s="62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AR128" s="198" t="s">
        <v>126</v>
      </c>
      <c r="AT128" s="198" t="s">
        <v>121</v>
      </c>
      <c r="AU128" s="198" t="s">
        <v>127</v>
      </c>
      <c r="AY128" s="13" t="s">
        <v>119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3" t="s">
        <v>127</v>
      </c>
      <c r="BK128" s="200">
        <f>ROUND(I128*H128,3)</f>
        <v>0</v>
      </c>
      <c r="BL128" s="13" t="s">
        <v>126</v>
      </c>
      <c r="BM128" s="198" t="s">
        <v>218</v>
      </c>
    </row>
    <row r="129" spans="2:65" s="11" customFormat="1" ht="22.9" customHeight="1">
      <c r="B129" s="172"/>
      <c r="C129" s="173"/>
      <c r="D129" s="174" t="s">
        <v>73</v>
      </c>
      <c r="E129" s="186" t="s">
        <v>127</v>
      </c>
      <c r="F129" s="186" t="s">
        <v>148</v>
      </c>
      <c r="G129" s="173"/>
      <c r="H129" s="173"/>
      <c r="I129" s="176"/>
      <c r="J129" s="187">
        <f>BK129</f>
        <v>0</v>
      </c>
      <c r="K129" s="173"/>
      <c r="L129" s="178"/>
      <c r="M129" s="179"/>
      <c r="N129" s="180"/>
      <c r="O129" s="180"/>
      <c r="P129" s="181">
        <f>SUM(P130:P132)</f>
        <v>0</v>
      </c>
      <c r="Q129" s="180"/>
      <c r="R129" s="181">
        <f>SUM(R130:R132)</f>
        <v>1.1924985600000002</v>
      </c>
      <c r="S129" s="180"/>
      <c r="T129" s="182">
        <f>SUM(T130:T132)</f>
        <v>0</v>
      </c>
      <c r="AR129" s="183" t="s">
        <v>82</v>
      </c>
      <c r="AT129" s="184" t="s">
        <v>73</v>
      </c>
      <c r="AU129" s="184" t="s">
        <v>82</v>
      </c>
      <c r="AY129" s="183" t="s">
        <v>119</v>
      </c>
      <c r="BK129" s="185">
        <f>SUM(BK130:BK132)</f>
        <v>0</v>
      </c>
    </row>
    <row r="130" spans="2:65" s="1" customFormat="1" ht="24" customHeight="1">
      <c r="B130" s="30"/>
      <c r="C130" s="188" t="s">
        <v>139</v>
      </c>
      <c r="D130" s="188" t="s">
        <v>121</v>
      </c>
      <c r="E130" s="189" t="s">
        <v>219</v>
      </c>
      <c r="F130" s="190" t="s">
        <v>220</v>
      </c>
      <c r="G130" s="191" t="s">
        <v>124</v>
      </c>
      <c r="H130" s="192">
        <v>0.51800000000000002</v>
      </c>
      <c r="I130" s="193"/>
      <c r="J130" s="192">
        <f>ROUND(I130*H130,3)</f>
        <v>0</v>
      </c>
      <c r="K130" s="190" t="s">
        <v>125</v>
      </c>
      <c r="L130" s="34"/>
      <c r="M130" s="194" t="s">
        <v>1</v>
      </c>
      <c r="N130" s="195" t="s">
        <v>40</v>
      </c>
      <c r="O130" s="62"/>
      <c r="P130" s="196">
        <f>O130*H130</f>
        <v>0</v>
      </c>
      <c r="Q130" s="196">
        <v>2.2751700000000001</v>
      </c>
      <c r="R130" s="196">
        <f>Q130*H130</f>
        <v>1.1785380600000002</v>
      </c>
      <c r="S130" s="196">
        <v>0</v>
      </c>
      <c r="T130" s="197">
        <f>S130*H130</f>
        <v>0</v>
      </c>
      <c r="AR130" s="198" t="s">
        <v>126</v>
      </c>
      <c r="AT130" s="198" t="s">
        <v>121</v>
      </c>
      <c r="AU130" s="198" t="s">
        <v>127</v>
      </c>
      <c r="AY130" s="13" t="s">
        <v>119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3" t="s">
        <v>127</v>
      </c>
      <c r="BK130" s="200">
        <f>ROUND(I130*H130,3)</f>
        <v>0</v>
      </c>
      <c r="BL130" s="13" t="s">
        <v>126</v>
      </c>
      <c r="BM130" s="198" t="s">
        <v>221</v>
      </c>
    </row>
    <row r="131" spans="2:65" s="1" customFormat="1" ht="24" customHeight="1">
      <c r="B131" s="30"/>
      <c r="C131" s="188" t="s">
        <v>143</v>
      </c>
      <c r="D131" s="188" t="s">
        <v>121</v>
      </c>
      <c r="E131" s="189" t="s">
        <v>222</v>
      </c>
      <c r="F131" s="190" t="s">
        <v>223</v>
      </c>
      <c r="G131" s="191" t="s">
        <v>146</v>
      </c>
      <c r="H131" s="192">
        <v>2.0499999999999998</v>
      </c>
      <c r="I131" s="193"/>
      <c r="J131" s="192">
        <f>ROUND(I131*H131,3)</f>
        <v>0</v>
      </c>
      <c r="K131" s="190" t="s">
        <v>125</v>
      </c>
      <c r="L131" s="34"/>
      <c r="M131" s="194" t="s">
        <v>1</v>
      </c>
      <c r="N131" s="195" t="s">
        <v>40</v>
      </c>
      <c r="O131" s="62"/>
      <c r="P131" s="196">
        <f>O131*H131</f>
        <v>0</v>
      </c>
      <c r="Q131" s="196">
        <v>6.8100000000000001E-3</v>
      </c>
      <c r="R131" s="196">
        <f>Q131*H131</f>
        <v>1.3960499999999999E-2</v>
      </c>
      <c r="S131" s="196">
        <v>0</v>
      </c>
      <c r="T131" s="197">
        <f>S131*H131</f>
        <v>0</v>
      </c>
      <c r="AR131" s="198" t="s">
        <v>126</v>
      </c>
      <c r="AT131" s="198" t="s">
        <v>121</v>
      </c>
      <c r="AU131" s="198" t="s">
        <v>127</v>
      </c>
      <c r="AY131" s="13" t="s">
        <v>119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3" t="s">
        <v>127</v>
      </c>
      <c r="BK131" s="200">
        <f>ROUND(I131*H131,3)</f>
        <v>0</v>
      </c>
      <c r="BL131" s="13" t="s">
        <v>126</v>
      </c>
      <c r="BM131" s="198" t="s">
        <v>224</v>
      </c>
    </row>
    <row r="132" spans="2:65" s="1" customFormat="1" ht="24" customHeight="1">
      <c r="B132" s="30"/>
      <c r="C132" s="188" t="s">
        <v>149</v>
      </c>
      <c r="D132" s="188" t="s">
        <v>121</v>
      </c>
      <c r="E132" s="189" t="s">
        <v>225</v>
      </c>
      <c r="F132" s="190" t="s">
        <v>226</v>
      </c>
      <c r="G132" s="191" t="s">
        <v>146</v>
      </c>
      <c r="H132" s="192">
        <v>2.0499999999999998</v>
      </c>
      <c r="I132" s="193"/>
      <c r="J132" s="192">
        <f>ROUND(I132*H132,3)</f>
        <v>0</v>
      </c>
      <c r="K132" s="190" t="s">
        <v>125</v>
      </c>
      <c r="L132" s="34"/>
      <c r="M132" s="194" t="s">
        <v>1</v>
      </c>
      <c r="N132" s="195" t="s">
        <v>40</v>
      </c>
      <c r="O132" s="62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AR132" s="198" t="s">
        <v>126</v>
      </c>
      <c r="AT132" s="198" t="s">
        <v>121</v>
      </c>
      <c r="AU132" s="198" t="s">
        <v>127</v>
      </c>
      <c r="AY132" s="13" t="s">
        <v>119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3" t="s">
        <v>127</v>
      </c>
      <c r="BK132" s="200">
        <f>ROUND(I132*H132,3)</f>
        <v>0</v>
      </c>
      <c r="BL132" s="13" t="s">
        <v>126</v>
      </c>
      <c r="BM132" s="198" t="s">
        <v>227</v>
      </c>
    </row>
    <row r="133" spans="2:65" s="11" customFormat="1" ht="22.9" customHeight="1">
      <c r="B133" s="172"/>
      <c r="C133" s="173"/>
      <c r="D133" s="174" t="s">
        <v>73</v>
      </c>
      <c r="E133" s="186" t="s">
        <v>198</v>
      </c>
      <c r="F133" s="186" t="s">
        <v>199</v>
      </c>
      <c r="G133" s="173"/>
      <c r="H133" s="173"/>
      <c r="I133" s="176"/>
      <c r="J133" s="187">
        <f>BK133</f>
        <v>0</v>
      </c>
      <c r="K133" s="173"/>
      <c r="L133" s="178"/>
      <c r="M133" s="179"/>
      <c r="N133" s="180"/>
      <c r="O133" s="180"/>
      <c r="P133" s="181">
        <f>P134</f>
        <v>0</v>
      </c>
      <c r="Q133" s="180"/>
      <c r="R133" s="181">
        <f>R134</f>
        <v>0</v>
      </c>
      <c r="S133" s="180"/>
      <c r="T133" s="182">
        <f>T134</f>
        <v>0</v>
      </c>
      <c r="AR133" s="183" t="s">
        <v>82</v>
      </c>
      <c r="AT133" s="184" t="s">
        <v>73</v>
      </c>
      <c r="AU133" s="184" t="s">
        <v>82</v>
      </c>
      <c r="AY133" s="183" t="s">
        <v>119</v>
      </c>
      <c r="BK133" s="185">
        <f>BK134</f>
        <v>0</v>
      </c>
    </row>
    <row r="134" spans="2:65" s="1" customFormat="1" ht="24" customHeight="1">
      <c r="B134" s="30"/>
      <c r="C134" s="188" t="s">
        <v>154</v>
      </c>
      <c r="D134" s="188" t="s">
        <v>121</v>
      </c>
      <c r="E134" s="189" t="s">
        <v>228</v>
      </c>
      <c r="F134" s="190" t="s">
        <v>229</v>
      </c>
      <c r="G134" s="191" t="s">
        <v>203</v>
      </c>
      <c r="H134" s="192">
        <v>1.1919999999999999</v>
      </c>
      <c r="I134" s="193"/>
      <c r="J134" s="192">
        <f>ROUND(I134*H134,3)</f>
        <v>0</v>
      </c>
      <c r="K134" s="190" t="s">
        <v>125</v>
      </c>
      <c r="L134" s="34"/>
      <c r="M134" s="194" t="s">
        <v>1</v>
      </c>
      <c r="N134" s="195" t="s">
        <v>40</v>
      </c>
      <c r="O134" s="62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AR134" s="198" t="s">
        <v>126</v>
      </c>
      <c r="AT134" s="198" t="s">
        <v>121</v>
      </c>
      <c r="AU134" s="198" t="s">
        <v>127</v>
      </c>
      <c r="AY134" s="13" t="s">
        <v>119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3" t="s">
        <v>127</v>
      </c>
      <c r="BK134" s="200">
        <f>ROUND(I134*H134,3)</f>
        <v>0</v>
      </c>
      <c r="BL134" s="13" t="s">
        <v>126</v>
      </c>
      <c r="BM134" s="198" t="s">
        <v>230</v>
      </c>
    </row>
    <row r="135" spans="2:65" s="11" customFormat="1" ht="25.9" customHeight="1">
      <c r="B135" s="172"/>
      <c r="C135" s="173"/>
      <c r="D135" s="174" t="s">
        <v>73</v>
      </c>
      <c r="E135" s="175" t="s">
        <v>231</v>
      </c>
      <c r="F135" s="175" t="s">
        <v>232</v>
      </c>
      <c r="G135" s="173"/>
      <c r="H135" s="173"/>
      <c r="I135" s="176"/>
      <c r="J135" s="177">
        <f>BK135</f>
        <v>0</v>
      </c>
      <c r="K135" s="173"/>
      <c r="L135" s="178"/>
      <c r="M135" s="179"/>
      <c r="N135" s="180"/>
      <c r="O135" s="180"/>
      <c r="P135" s="181">
        <f>P136</f>
        <v>0</v>
      </c>
      <c r="Q135" s="180"/>
      <c r="R135" s="181">
        <f>R136</f>
        <v>8.5997400000000002E-2</v>
      </c>
      <c r="S135" s="180"/>
      <c r="T135" s="182">
        <f>T136</f>
        <v>0</v>
      </c>
      <c r="AR135" s="183" t="s">
        <v>127</v>
      </c>
      <c r="AT135" s="184" t="s">
        <v>73</v>
      </c>
      <c r="AU135" s="184" t="s">
        <v>74</v>
      </c>
      <c r="AY135" s="183" t="s">
        <v>119</v>
      </c>
      <c r="BK135" s="185">
        <f>BK136</f>
        <v>0</v>
      </c>
    </row>
    <row r="136" spans="2:65" s="11" customFormat="1" ht="22.9" customHeight="1">
      <c r="B136" s="172"/>
      <c r="C136" s="173"/>
      <c r="D136" s="174" t="s">
        <v>73</v>
      </c>
      <c r="E136" s="186" t="s">
        <v>233</v>
      </c>
      <c r="F136" s="186" t="s">
        <v>234</v>
      </c>
      <c r="G136" s="173"/>
      <c r="H136" s="173"/>
      <c r="I136" s="176"/>
      <c r="J136" s="187">
        <f>BK136</f>
        <v>0</v>
      </c>
      <c r="K136" s="173"/>
      <c r="L136" s="178"/>
      <c r="M136" s="179"/>
      <c r="N136" s="180"/>
      <c r="O136" s="180"/>
      <c r="P136" s="181">
        <f>SUM(P137:P141)</f>
        <v>0</v>
      </c>
      <c r="Q136" s="180"/>
      <c r="R136" s="181">
        <f>SUM(R137:R141)</f>
        <v>8.5997400000000002E-2</v>
      </c>
      <c r="S136" s="180"/>
      <c r="T136" s="182">
        <f>SUM(T137:T141)</f>
        <v>0</v>
      </c>
      <c r="AR136" s="183" t="s">
        <v>127</v>
      </c>
      <c r="AT136" s="184" t="s">
        <v>73</v>
      </c>
      <c r="AU136" s="184" t="s">
        <v>82</v>
      </c>
      <c r="AY136" s="183" t="s">
        <v>119</v>
      </c>
      <c r="BK136" s="185">
        <f>SUM(BK137:BK141)</f>
        <v>0</v>
      </c>
    </row>
    <row r="137" spans="2:65" s="1" customFormat="1" ht="16.5" customHeight="1">
      <c r="B137" s="30"/>
      <c r="C137" s="188" t="s">
        <v>159</v>
      </c>
      <c r="D137" s="188" t="s">
        <v>121</v>
      </c>
      <c r="E137" s="189" t="s">
        <v>235</v>
      </c>
      <c r="F137" s="190" t="s">
        <v>236</v>
      </c>
      <c r="G137" s="191" t="s">
        <v>237</v>
      </c>
      <c r="H137" s="192">
        <v>102.3</v>
      </c>
      <c r="I137" s="193"/>
      <c r="J137" s="192">
        <f>ROUND(I137*H137,3)</f>
        <v>0</v>
      </c>
      <c r="K137" s="190" t="s">
        <v>1</v>
      </c>
      <c r="L137" s="34"/>
      <c r="M137" s="194" t="s">
        <v>1</v>
      </c>
      <c r="N137" s="195" t="s">
        <v>40</v>
      </c>
      <c r="O137" s="62"/>
      <c r="P137" s="196">
        <f>O137*H137</f>
        <v>0</v>
      </c>
      <c r="Q137" s="196">
        <v>5.0000000000000002E-5</v>
      </c>
      <c r="R137" s="196">
        <f>Q137*H137</f>
        <v>5.1149999999999998E-3</v>
      </c>
      <c r="S137" s="196">
        <v>0</v>
      </c>
      <c r="T137" s="197">
        <f>S137*H137</f>
        <v>0</v>
      </c>
      <c r="AR137" s="198" t="s">
        <v>190</v>
      </c>
      <c r="AT137" s="198" t="s">
        <v>121</v>
      </c>
      <c r="AU137" s="198" t="s">
        <v>127</v>
      </c>
      <c r="AY137" s="13" t="s">
        <v>119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3" t="s">
        <v>127</v>
      </c>
      <c r="BK137" s="200">
        <f>ROUND(I137*H137,3)</f>
        <v>0</v>
      </c>
      <c r="BL137" s="13" t="s">
        <v>190</v>
      </c>
      <c r="BM137" s="198" t="s">
        <v>238</v>
      </c>
    </row>
    <row r="138" spans="2:65" s="1" customFormat="1" ht="16.5" customHeight="1">
      <c r="B138" s="30"/>
      <c r="C138" s="201" t="s">
        <v>163</v>
      </c>
      <c r="D138" s="201" t="s">
        <v>181</v>
      </c>
      <c r="E138" s="202" t="s">
        <v>239</v>
      </c>
      <c r="F138" s="203" t="s">
        <v>240</v>
      </c>
      <c r="G138" s="204" t="s">
        <v>146</v>
      </c>
      <c r="H138" s="205">
        <v>10</v>
      </c>
      <c r="I138" s="206"/>
      <c r="J138" s="205">
        <f>ROUND(I138*H138,3)</f>
        <v>0</v>
      </c>
      <c r="K138" s="203" t="s">
        <v>1</v>
      </c>
      <c r="L138" s="207"/>
      <c r="M138" s="208" t="s">
        <v>1</v>
      </c>
      <c r="N138" s="209" t="s">
        <v>40</v>
      </c>
      <c r="O138" s="62"/>
      <c r="P138" s="196">
        <f>O138*H138</f>
        <v>0</v>
      </c>
      <c r="Q138" s="196">
        <v>1.6199999999999999E-3</v>
      </c>
      <c r="R138" s="196">
        <f>Q138*H138</f>
        <v>1.6199999999999999E-2</v>
      </c>
      <c r="S138" s="196">
        <v>0</v>
      </c>
      <c r="T138" s="197">
        <f>S138*H138</f>
        <v>0</v>
      </c>
      <c r="AR138" s="198" t="s">
        <v>241</v>
      </c>
      <c r="AT138" s="198" t="s">
        <v>181</v>
      </c>
      <c r="AU138" s="198" t="s">
        <v>127</v>
      </c>
      <c r="AY138" s="13" t="s">
        <v>119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3" t="s">
        <v>127</v>
      </c>
      <c r="BK138" s="200">
        <f>ROUND(I138*H138,3)</f>
        <v>0</v>
      </c>
      <c r="BL138" s="13" t="s">
        <v>190</v>
      </c>
      <c r="BM138" s="198" t="s">
        <v>242</v>
      </c>
    </row>
    <row r="139" spans="2:65" s="1" customFormat="1" ht="24" customHeight="1">
      <c r="B139" s="30"/>
      <c r="C139" s="188" t="s">
        <v>167</v>
      </c>
      <c r="D139" s="188" t="s">
        <v>121</v>
      </c>
      <c r="E139" s="189" t="s">
        <v>243</v>
      </c>
      <c r="F139" s="190" t="s">
        <v>244</v>
      </c>
      <c r="G139" s="191" t="s">
        <v>237</v>
      </c>
      <c r="H139" s="192">
        <v>1293.6479999999999</v>
      </c>
      <c r="I139" s="193"/>
      <c r="J139" s="192">
        <f>ROUND(I139*H139,3)</f>
        <v>0</v>
      </c>
      <c r="K139" s="190" t="s">
        <v>125</v>
      </c>
      <c r="L139" s="34"/>
      <c r="M139" s="194" t="s">
        <v>1</v>
      </c>
      <c r="N139" s="195" t="s">
        <v>40</v>
      </c>
      <c r="O139" s="62"/>
      <c r="P139" s="196">
        <f>O139*H139</f>
        <v>0</v>
      </c>
      <c r="Q139" s="196">
        <v>5.0000000000000002E-5</v>
      </c>
      <c r="R139" s="196">
        <f>Q139*H139</f>
        <v>6.4682400000000001E-2</v>
      </c>
      <c r="S139" s="196">
        <v>0</v>
      </c>
      <c r="T139" s="197">
        <f>S139*H139</f>
        <v>0</v>
      </c>
      <c r="AR139" s="198" t="s">
        <v>190</v>
      </c>
      <c r="AT139" s="198" t="s">
        <v>121</v>
      </c>
      <c r="AU139" s="198" t="s">
        <v>127</v>
      </c>
      <c r="AY139" s="13" t="s">
        <v>119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3" t="s">
        <v>127</v>
      </c>
      <c r="BK139" s="200">
        <f>ROUND(I139*H139,3)</f>
        <v>0</v>
      </c>
      <c r="BL139" s="13" t="s">
        <v>190</v>
      </c>
      <c r="BM139" s="198" t="s">
        <v>245</v>
      </c>
    </row>
    <row r="140" spans="2:65" s="1" customFormat="1" ht="24" customHeight="1">
      <c r="B140" s="30"/>
      <c r="C140" s="188" t="s">
        <v>171</v>
      </c>
      <c r="D140" s="188" t="s">
        <v>121</v>
      </c>
      <c r="E140" s="189" t="s">
        <v>246</v>
      </c>
      <c r="F140" s="190" t="s">
        <v>247</v>
      </c>
      <c r="G140" s="191" t="s">
        <v>237</v>
      </c>
      <c r="H140" s="192">
        <v>1293.6479999999999</v>
      </c>
      <c r="I140" s="193"/>
      <c r="J140" s="192">
        <f>ROUND(I140*H140,3)</f>
        <v>0</v>
      </c>
      <c r="K140" s="190" t="s">
        <v>1</v>
      </c>
      <c r="L140" s="34"/>
      <c r="M140" s="194" t="s">
        <v>1</v>
      </c>
      <c r="N140" s="195" t="s">
        <v>40</v>
      </c>
      <c r="O140" s="62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AR140" s="198" t="s">
        <v>190</v>
      </c>
      <c r="AT140" s="198" t="s">
        <v>121</v>
      </c>
      <c r="AU140" s="198" t="s">
        <v>127</v>
      </c>
      <c r="AY140" s="13" t="s">
        <v>119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3" t="s">
        <v>127</v>
      </c>
      <c r="BK140" s="200">
        <f>ROUND(I140*H140,3)</f>
        <v>0</v>
      </c>
      <c r="BL140" s="13" t="s">
        <v>190</v>
      </c>
      <c r="BM140" s="198" t="s">
        <v>248</v>
      </c>
    </row>
    <row r="141" spans="2:65" s="1" customFormat="1" ht="24" customHeight="1">
      <c r="B141" s="30"/>
      <c r="C141" s="188" t="s">
        <v>176</v>
      </c>
      <c r="D141" s="188" t="s">
        <v>121</v>
      </c>
      <c r="E141" s="189" t="s">
        <v>249</v>
      </c>
      <c r="F141" s="190" t="s">
        <v>250</v>
      </c>
      <c r="G141" s="191" t="s">
        <v>203</v>
      </c>
      <c r="H141" s="192">
        <v>1.294</v>
      </c>
      <c r="I141" s="193"/>
      <c r="J141" s="192">
        <f>ROUND(I141*H141,3)</f>
        <v>0</v>
      </c>
      <c r="K141" s="190" t="s">
        <v>125</v>
      </c>
      <c r="L141" s="34"/>
      <c r="M141" s="210" t="s">
        <v>1</v>
      </c>
      <c r="N141" s="211" t="s">
        <v>40</v>
      </c>
      <c r="O141" s="212"/>
      <c r="P141" s="213">
        <f>O141*H141</f>
        <v>0</v>
      </c>
      <c r="Q141" s="213">
        <v>0</v>
      </c>
      <c r="R141" s="213">
        <f>Q141*H141</f>
        <v>0</v>
      </c>
      <c r="S141" s="213">
        <v>0</v>
      </c>
      <c r="T141" s="214">
        <f>S141*H141</f>
        <v>0</v>
      </c>
      <c r="AR141" s="198" t="s">
        <v>190</v>
      </c>
      <c r="AT141" s="198" t="s">
        <v>121</v>
      </c>
      <c r="AU141" s="198" t="s">
        <v>127</v>
      </c>
      <c r="AY141" s="13" t="s">
        <v>119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3" t="s">
        <v>127</v>
      </c>
      <c r="BK141" s="200">
        <f>ROUND(I141*H141,3)</f>
        <v>0</v>
      </c>
      <c r="BL141" s="13" t="s">
        <v>190</v>
      </c>
      <c r="BM141" s="198" t="s">
        <v>251</v>
      </c>
    </row>
    <row r="142" spans="2:65" s="1" customFormat="1" ht="6.95" customHeight="1">
      <c r="B142" s="45"/>
      <c r="C142" s="46"/>
      <c r="D142" s="46"/>
      <c r="E142" s="46"/>
      <c r="F142" s="46"/>
      <c r="G142" s="46"/>
      <c r="H142" s="46"/>
      <c r="I142" s="138"/>
      <c r="J142" s="46"/>
      <c r="K142" s="46"/>
      <c r="L142" s="34"/>
    </row>
  </sheetData>
  <sheetProtection algorithmName="SHA-512" hashValue="HT4dwifZZAUcVup9YlCIq5L9NOPlu/HjrOL5eOmGH2KJ0Ef4MXCTSXaJZGwFejZ0L1hjCIbTM8mrLK2SUyb2bw==" saltValue="fP018c2WYBAhFKuU0ZBRetrG9UD2N7nJrCziAx63f7vL4S5osYlV9kmCh8HArofSyifX0uXI0G7e5CazT7I7BQ==" spinCount="100000" sheet="1" objects="1" scenarios="1" formatColumns="0" formatRows="0" autoFilter="0"/>
  <autoFilter ref="C121:K141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2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9" width="20.1640625" style="99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AT2" s="13" t="s">
        <v>89</v>
      </c>
    </row>
    <row r="3" spans="2:46" ht="6.95" customHeight="1">
      <c r="B3" s="100"/>
      <c r="C3" s="101"/>
      <c r="D3" s="101"/>
      <c r="E3" s="101"/>
      <c r="F3" s="101"/>
      <c r="G3" s="101"/>
      <c r="H3" s="101"/>
      <c r="I3" s="102"/>
      <c r="J3" s="101"/>
      <c r="K3" s="101"/>
      <c r="L3" s="16"/>
      <c r="AT3" s="13" t="s">
        <v>74</v>
      </c>
    </row>
    <row r="4" spans="2:46" ht="24.95" customHeight="1">
      <c r="B4" s="16"/>
      <c r="D4" s="103" t="s">
        <v>90</v>
      </c>
      <c r="L4" s="16"/>
      <c r="M4" s="104" t="s">
        <v>9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105" t="s">
        <v>14</v>
      </c>
      <c r="L6" s="16"/>
    </row>
    <row r="7" spans="2:46" ht="16.5" customHeight="1">
      <c r="B7" s="16"/>
      <c r="E7" s="260" t="str">
        <f>'Rekapitulácia stavby'!K6</f>
        <v>Novostavba dvoch lávok cez potok a parkoviska pri cintoríne</v>
      </c>
      <c r="F7" s="261"/>
      <c r="G7" s="261"/>
      <c r="H7" s="261"/>
      <c r="L7" s="16"/>
    </row>
    <row r="8" spans="2:46" s="1" customFormat="1" ht="12" customHeight="1">
      <c r="B8" s="34"/>
      <c r="D8" s="105" t="s">
        <v>91</v>
      </c>
      <c r="I8" s="106"/>
      <c r="L8" s="34"/>
    </row>
    <row r="9" spans="2:46" s="1" customFormat="1" ht="36.950000000000003" customHeight="1">
      <c r="B9" s="34"/>
      <c r="E9" s="262" t="s">
        <v>252</v>
      </c>
      <c r="F9" s="263"/>
      <c r="G9" s="263"/>
      <c r="H9" s="263"/>
      <c r="I9" s="106"/>
      <c r="L9" s="34"/>
    </row>
    <row r="10" spans="2:46" s="1" customFormat="1">
      <c r="B10" s="34"/>
      <c r="I10" s="106"/>
      <c r="L10" s="34"/>
    </row>
    <row r="11" spans="2:46" s="1" customFormat="1" ht="12" customHeight="1">
      <c r="B11" s="34"/>
      <c r="D11" s="105" t="s">
        <v>16</v>
      </c>
      <c r="F11" s="107" t="s">
        <v>1</v>
      </c>
      <c r="I11" s="108" t="s">
        <v>17</v>
      </c>
      <c r="J11" s="107" t="s">
        <v>1</v>
      </c>
      <c r="L11" s="34"/>
    </row>
    <row r="12" spans="2:46" s="1" customFormat="1" ht="12" customHeight="1">
      <c r="B12" s="34"/>
      <c r="D12" s="105" t="s">
        <v>18</v>
      </c>
      <c r="F12" s="107" t="s">
        <v>253</v>
      </c>
      <c r="I12" s="108" t="s">
        <v>20</v>
      </c>
      <c r="J12" s="109">
        <f>'Rekapitulácia stavby'!AN8</f>
        <v>43609</v>
      </c>
      <c r="L12" s="34"/>
    </row>
    <row r="13" spans="2:46" s="1" customFormat="1" ht="10.9" customHeight="1">
      <c r="B13" s="34"/>
      <c r="I13" s="106"/>
      <c r="L13" s="34"/>
    </row>
    <row r="14" spans="2:46" s="1" customFormat="1" ht="12" customHeight="1">
      <c r="B14" s="34"/>
      <c r="D14" s="105" t="s">
        <v>21</v>
      </c>
      <c r="I14" s="108" t="s">
        <v>22</v>
      </c>
      <c r="J14" s="107" t="s">
        <v>1</v>
      </c>
      <c r="L14" s="34"/>
    </row>
    <row r="15" spans="2:46" s="1" customFormat="1" ht="18" customHeight="1">
      <c r="B15" s="34"/>
      <c r="E15" s="107" t="s">
        <v>23</v>
      </c>
      <c r="I15" s="108" t="s">
        <v>24</v>
      </c>
      <c r="J15" s="107" t="s">
        <v>1</v>
      </c>
      <c r="L15" s="34"/>
    </row>
    <row r="16" spans="2:46" s="1" customFormat="1" ht="6.95" customHeight="1">
      <c r="B16" s="34"/>
      <c r="I16" s="106"/>
      <c r="L16" s="34"/>
    </row>
    <row r="17" spans="2:12" s="1" customFormat="1" ht="12" customHeight="1">
      <c r="B17" s="34"/>
      <c r="D17" s="105" t="s">
        <v>25</v>
      </c>
      <c r="I17" s="108" t="s">
        <v>22</v>
      </c>
      <c r="J17" s="26" t="str">
        <f>'Rekapitulácia stavby'!AN13</f>
        <v>Vyplň údaj</v>
      </c>
      <c r="L17" s="34"/>
    </row>
    <row r="18" spans="2:12" s="1" customFormat="1" ht="18" customHeight="1">
      <c r="B18" s="34"/>
      <c r="E18" s="264" t="str">
        <f>'Rekapitulácia stavby'!E14</f>
        <v>Vyplň údaj</v>
      </c>
      <c r="F18" s="265"/>
      <c r="G18" s="265"/>
      <c r="H18" s="265"/>
      <c r="I18" s="108" t="s">
        <v>24</v>
      </c>
      <c r="J18" s="26" t="str">
        <f>'Rekapitulácia stavby'!AN14</f>
        <v>Vyplň údaj</v>
      </c>
      <c r="L18" s="34"/>
    </row>
    <row r="19" spans="2:12" s="1" customFormat="1" ht="6.95" customHeight="1">
      <c r="B19" s="34"/>
      <c r="I19" s="106"/>
      <c r="L19" s="34"/>
    </row>
    <row r="20" spans="2:12" s="1" customFormat="1" ht="12" customHeight="1">
      <c r="B20" s="34"/>
      <c r="D20" s="105" t="s">
        <v>27</v>
      </c>
      <c r="I20" s="108" t="s">
        <v>22</v>
      </c>
      <c r="J20" s="107" t="s">
        <v>1</v>
      </c>
      <c r="L20" s="34"/>
    </row>
    <row r="21" spans="2:12" s="1" customFormat="1" ht="18" customHeight="1">
      <c r="B21" s="34"/>
      <c r="E21" s="107" t="s">
        <v>28</v>
      </c>
      <c r="I21" s="108" t="s">
        <v>24</v>
      </c>
      <c r="J21" s="107" t="s">
        <v>1</v>
      </c>
      <c r="L21" s="34"/>
    </row>
    <row r="22" spans="2:12" s="1" customFormat="1" ht="6.95" customHeight="1">
      <c r="B22" s="34"/>
      <c r="I22" s="106"/>
      <c r="L22" s="34"/>
    </row>
    <row r="23" spans="2:12" s="1" customFormat="1" ht="12" customHeight="1">
      <c r="B23" s="34"/>
      <c r="D23" s="105" t="s">
        <v>31</v>
      </c>
      <c r="I23" s="108" t="s">
        <v>22</v>
      </c>
      <c r="J23" s="107" t="s">
        <v>1</v>
      </c>
      <c r="L23" s="34"/>
    </row>
    <row r="24" spans="2:12" s="1" customFormat="1" ht="18" customHeight="1">
      <c r="B24" s="34"/>
      <c r="E24" s="107" t="s">
        <v>32</v>
      </c>
      <c r="I24" s="108" t="s">
        <v>24</v>
      </c>
      <c r="J24" s="107" t="s">
        <v>1</v>
      </c>
      <c r="L24" s="34"/>
    </row>
    <row r="25" spans="2:12" s="1" customFormat="1" ht="6.95" customHeight="1">
      <c r="B25" s="34"/>
      <c r="I25" s="106"/>
      <c r="L25" s="34"/>
    </row>
    <row r="26" spans="2:12" s="1" customFormat="1" ht="12" customHeight="1">
      <c r="B26" s="34"/>
      <c r="D26" s="105" t="s">
        <v>33</v>
      </c>
      <c r="I26" s="106"/>
      <c r="L26" s="34"/>
    </row>
    <row r="27" spans="2:12" s="7" customFormat="1" ht="16.5" customHeight="1">
      <c r="B27" s="110"/>
      <c r="E27" s="266" t="s">
        <v>1</v>
      </c>
      <c r="F27" s="266"/>
      <c r="G27" s="266"/>
      <c r="H27" s="266"/>
      <c r="I27" s="111"/>
      <c r="L27" s="110"/>
    </row>
    <row r="28" spans="2:12" s="1" customFormat="1" ht="6.95" customHeight="1">
      <c r="B28" s="34"/>
      <c r="I28" s="106"/>
      <c r="L28" s="34"/>
    </row>
    <row r="29" spans="2:12" s="1" customFormat="1" ht="6.95" customHeight="1">
      <c r="B29" s="34"/>
      <c r="D29" s="58"/>
      <c r="E29" s="58"/>
      <c r="F29" s="58"/>
      <c r="G29" s="58"/>
      <c r="H29" s="58"/>
      <c r="I29" s="112"/>
      <c r="J29" s="58"/>
      <c r="K29" s="58"/>
      <c r="L29" s="34"/>
    </row>
    <row r="30" spans="2:12" s="1" customFormat="1" ht="25.35" customHeight="1">
      <c r="B30" s="34"/>
      <c r="D30" s="113" t="s">
        <v>34</v>
      </c>
      <c r="I30" s="106"/>
      <c r="J30" s="114">
        <f>ROUND(J122, 2)</f>
        <v>0</v>
      </c>
      <c r="L30" s="34"/>
    </row>
    <row r="31" spans="2:12" s="1" customFormat="1" ht="6.95" customHeight="1">
      <c r="B31" s="34"/>
      <c r="D31" s="58"/>
      <c r="E31" s="58"/>
      <c r="F31" s="58"/>
      <c r="G31" s="58"/>
      <c r="H31" s="58"/>
      <c r="I31" s="112"/>
      <c r="J31" s="58"/>
      <c r="K31" s="58"/>
      <c r="L31" s="34"/>
    </row>
    <row r="32" spans="2:12" s="1" customFormat="1" ht="14.45" customHeight="1">
      <c r="B32" s="34"/>
      <c r="F32" s="115" t="s">
        <v>36</v>
      </c>
      <c r="I32" s="116" t="s">
        <v>35</v>
      </c>
      <c r="J32" s="115" t="s">
        <v>37</v>
      </c>
      <c r="L32" s="34"/>
    </row>
    <row r="33" spans="2:12" s="1" customFormat="1" ht="14.45" customHeight="1">
      <c r="B33" s="34"/>
      <c r="D33" s="117" t="s">
        <v>38</v>
      </c>
      <c r="E33" s="105" t="s">
        <v>39</v>
      </c>
      <c r="F33" s="118">
        <f>ROUND((SUM(BE122:BE141)),  2)</f>
        <v>0</v>
      </c>
      <c r="I33" s="119">
        <v>0.2</v>
      </c>
      <c r="J33" s="118">
        <f>ROUND(((SUM(BE122:BE141))*I33),  2)</f>
        <v>0</v>
      </c>
      <c r="L33" s="34"/>
    </row>
    <row r="34" spans="2:12" s="1" customFormat="1" ht="14.45" customHeight="1">
      <c r="B34" s="34"/>
      <c r="E34" s="105" t="s">
        <v>40</v>
      </c>
      <c r="F34" s="118">
        <f>ROUND((SUM(BF122:BF141)),  2)</f>
        <v>0</v>
      </c>
      <c r="I34" s="119">
        <v>0.2</v>
      </c>
      <c r="J34" s="118">
        <f>ROUND(((SUM(BF122:BF141))*I34),  2)</f>
        <v>0</v>
      </c>
      <c r="L34" s="34"/>
    </row>
    <row r="35" spans="2:12" s="1" customFormat="1" ht="14.45" hidden="1" customHeight="1">
      <c r="B35" s="34"/>
      <c r="E35" s="105" t="s">
        <v>41</v>
      </c>
      <c r="F35" s="118">
        <f>ROUND((SUM(BG122:BG141)),  2)</f>
        <v>0</v>
      </c>
      <c r="I35" s="119">
        <v>0.2</v>
      </c>
      <c r="J35" s="118">
        <f>0</f>
        <v>0</v>
      </c>
      <c r="L35" s="34"/>
    </row>
    <row r="36" spans="2:12" s="1" customFormat="1" ht="14.45" hidden="1" customHeight="1">
      <c r="B36" s="34"/>
      <c r="E36" s="105" t="s">
        <v>42</v>
      </c>
      <c r="F36" s="118">
        <f>ROUND((SUM(BH122:BH141)),  2)</f>
        <v>0</v>
      </c>
      <c r="I36" s="119">
        <v>0.2</v>
      </c>
      <c r="J36" s="118">
        <f>0</f>
        <v>0</v>
      </c>
      <c r="L36" s="34"/>
    </row>
    <row r="37" spans="2:12" s="1" customFormat="1" ht="14.45" hidden="1" customHeight="1">
      <c r="B37" s="34"/>
      <c r="E37" s="105" t="s">
        <v>43</v>
      </c>
      <c r="F37" s="118">
        <f>ROUND((SUM(BI122:BI141)),  2)</f>
        <v>0</v>
      </c>
      <c r="I37" s="119">
        <v>0</v>
      </c>
      <c r="J37" s="118">
        <f>0</f>
        <v>0</v>
      </c>
      <c r="L37" s="34"/>
    </row>
    <row r="38" spans="2:12" s="1" customFormat="1" ht="6.95" customHeight="1">
      <c r="B38" s="34"/>
      <c r="I38" s="106"/>
      <c r="L38" s="34"/>
    </row>
    <row r="39" spans="2:12" s="1" customFormat="1" ht="25.35" customHeight="1">
      <c r="B39" s="34"/>
      <c r="C39" s="120"/>
      <c r="D39" s="121" t="s">
        <v>44</v>
      </c>
      <c r="E39" s="122"/>
      <c r="F39" s="122"/>
      <c r="G39" s="123" t="s">
        <v>45</v>
      </c>
      <c r="H39" s="124" t="s">
        <v>46</v>
      </c>
      <c r="I39" s="125"/>
      <c r="J39" s="126">
        <f>SUM(J30:J37)</f>
        <v>0</v>
      </c>
      <c r="K39" s="127"/>
      <c r="L39" s="34"/>
    </row>
    <row r="40" spans="2:12" s="1" customFormat="1" ht="14.45" customHeight="1">
      <c r="B40" s="34"/>
      <c r="I40" s="106"/>
      <c r="L40" s="34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34"/>
      <c r="D50" s="128" t="s">
        <v>47</v>
      </c>
      <c r="E50" s="129"/>
      <c r="F50" s="129"/>
      <c r="G50" s="128" t="s">
        <v>48</v>
      </c>
      <c r="H50" s="129"/>
      <c r="I50" s="130"/>
      <c r="J50" s="129"/>
      <c r="K50" s="129"/>
      <c r="L50" s="34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34"/>
      <c r="D61" s="131" t="s">
        <v>49</v>
      </c>
      <c r="E61" s="132"/>
      <c r="F61" s="133" t="s">
        <v>50</v>
      </c>
      <c r="G61" s="131" t="s">
        <v>49</v>
      </c>
      <c r="H61" s="132"/>
      <c r="I61" s="134"/>
      <c r="J61" s="135" t="s">
        <v>50</v>
      </c>
      <c r="K61" s="132"/>
      <c r="L61" s="34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34"/>
      <c r="D65" s="128" t="s">
        <v>51</v>
      </c>
      <c r="E65" s="129"/>
      <c r="F65" s="129"/>
      <c r="G65" s="128" t="s">
        <v>52</v>
      </c>
      <c r="H65" s="129"/>
      <c r="I65" s="130"/>
      <c r="J65" s="129"/>
      <c r="K65" s="129"/>
      <c r="L65" s="34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34"/>
      <c r="D76" s="131" t="s">
        <v>49</v>
      </c>
      <c r="E76" s="132"/>
      <c r="F76" s="133" t="s">
        <v>50</v>
      </c>
      <c r="G76" s="131" t="s">
        <v>49</v>
      </c>
      <c r="H76" s="132"/>
      <c r="I76" s="134"/>
      <c r="J76" s="135" t="s">
        <v>50</v>
      </c>
      <c r="K76" s="132"/>
      <c r="L76" s="34"/>
    </row>
    <row r="77" spans="2:12" s="1" customFormat="1" ht="14.45" customHeight="1">
      <c r="B77" s="136"/>
      <c r="C77" s="137"/>
      <c r="D77" s="137"/>
      <c r="E77" s="137"/>
      <c r="F77" s="137"/>
      <c r="G77" s="137"/>
      <c r="H77" s="137"/>
      <c r="I77" s="138"/>
      <c r="J77" s="137"/>
      <c r="K77" s="137"/>
      <c r="L77" s="34"/>
    </row>
    <row r="81" spans="2:47" s="1" customFormat="1" ht="6.95" customHeight="1">
      <c r="B81" s="139"/>
      <c r="C81" s="140"/>
      <c r="D81" s="140"/>
      <c r="E81" s="140"/>
      <c r="F81" s="140"/>
      <c r="G81" s="140"/>
      <c r="H81" s="140"/>
      <c r="I81" s="141"/>
      <c r="J81" s="140"/>
      <c r="K81" s="140"/>
      <c r="L81" s="34"/>
    </row>
    <row r="82" spans="2:47" s="1" customFormat="1" ht="24.95" customHeight="1">
      <c r="B82" s="30"/>
      <c r="C82" s="19" t="s">
        <v>94</v>
      </c>
      <c r="D82" s="31"/>
      <c r="E82" s="31"/>
      <c r="F82" s="31"/>
      <c r="G82" s="31"/>
      <c r="H82" s="31"/>
      <c r="I82" s="106"/>
      <c r="J82" s="31"/>
      <c r="K82" s="31"/>
      <c r="L82" s="34"/>
    </row>
    <row r="83" spans="2:47" s="1" customFormat="1" ht="6.95" customHeight="1">
      <c r="B83" s="30"/>
      <c r="C83" s="31"/>
      <c r="D83" s="31"/>
      <c r="E83" s="31"/>
      <c r="F83" s="31"/>
      <c r="G83" s="31"/>
      <c r="H83" s="31"/>
      <c r="I83" s="106"/>
      <c r="J83" s="31"/>
      <c r="K83" s="31"/>
      <c r="L83" s="34"/>
    </row>
    <row r="84" spans="2:47" s="1" customFormat="1" ht="12" customHeight="1">
      <c r="B84" s="30"/>
      <c r="C84" s="25" t="s">
        <v>14</v>
      </c>
      <c r="D84" s="31"/>
      <c r="E84" s="31"/>
      <c r="F84" s="31"/>
      <c r="G84" s="31"/>
      <c r="H84" s="31"/>
      <c r="I84" s="106"/>
      <c r="J84" s="31"/>
      <c r="K84" s="31"/>
      <c r="L84" s="34"/>
    </row>
    <row r="85" spans="2:47" s="1" customFormat="1" ht="16.5" customHeight="1">
      <c r="B85" s="30"/>
      <c r="C85" s="31"/>
      <c r="D85" s="31"/>
      <c r="E85" s="258" t="str">
        <f>E7</f>
        <v>Novostavba dvoch lávok cez potok a parkoviska pri cintoríne</v>
      </c>
      <c r="F85" s="259"/>
      <c r="G85" s="259"/>
      <c r="H85" s="259"/>
      <c r="I85" s="106"/>
      <c r="J85" s="31"/>
      <c r="K85" s="31"/>
      <c r="L85" s="34"/>
    </row>
    <row r="86" spans="2:47" s="1" customFormat="1" ht="12" customHeight="1">
      <c r="B86" s="30"/>
      <c r="C86" s="25" t="s">
        <v>91</v>
      </c>
      <c r="D86" s="31"/>
      <c r="E86" s="31"/>
      <c r="F86" s="31"/>
      <c r="G86" s="31"/>
      <c r="H86" s="31"/>
      <c r="I86" s="106"/>
      <c r="J86" s="31"/>
      <c r="K86" s="31"/>
      <c r="L86" s="34"/>
    </row>
    <row r="87" spans="2:47" s="1" customFormat="1" ht="16.5" customHeight="1">
      <c r="B87" s="30"/>
      <c r="C87" s="31"/>
      <c r="D87" s="31"/>
      <c r="E87" s="241" t="str">
        <f>E9</f>
        <v>003 - Lávka cez potok 2</v>
      </c>
      <c r="F87" s="257"/>
      <c r="G87" s="257"/>
      <c r="H87" s="257"/>
      <c r="I87" s="106"/>
      <c r="J87" s="31"/>
      <c r="K87" s="31"/>
      <c r="L87" s="34"/>
    </row>
    <row r="88" spans="2:47" s="1" customFormat="1" ht="6.95" customHeight="1">
      <c r="B88" s="30"/>
      <c r="C88" s="31"/>
      <c r="D88" s="31"/>
      <c r="E88" s="31"/>
      <c r="F88" s="31"/>
      <c r="G88" s="31"/>
      <c r="H88" s="31"/>
      <c r="I88" s="106"/>
      <c r="J88" s="31"/>
      <c r="K88" s="31"/>
      <c r="L88" s="34"/>
    </row>
    <row r="89" spans="2:47" s="1" customFormat="1" ht="12" customHeight="1">
      <c r="B89" s="30"/>
      <c r="C89" s="25" t="s">
        <v>18</v>
      </c>
      <c r="D89" s="31"/>
      <c r="E89" s="31"/>
      <c r="F89" s="23" t="str">
        <f>F12</f>
        <v>Obec Reľov, pozemok p.č. 2545/8</v>
      </c>
      <c r="G89" s="31"/>
      <c r="H89" s="31"/>
      <c r="I89" s="108" t="s">
        <v>20</v>
      </c>
      <c r="J89" s="57">
        <f>IF(J12="","",J12)</f>
        <v>43609</v>
      </c>
      <c r="K89" s="31"/>
      <c r="L89" s="34"/>
    </row>
    <row r="90" spans="2:47" s="1" customFormat="1" ht="6.95" customHeight="1">
      <c r="B90" s="30"/>
      <c r="C90" s="31"/>
      <c r="D90" s="31"/>
      <c r="E90" s="31"/>
      <c r="F90" s="31"/>
      <c r="G90" s="31"/>
      <c r="H90" s="31"/>
      <c r="I90" s="106"/>
      <c r="J90" s="31"/>
      <c r="K90" s="31"/>
      <c r="L90" s="34"/>
    </row>
    <row r="91" spans="2:47" s="1" customFormat="1" ht="43.15" customHeight="1">
      <c r="B91" s="30"/>
      <c r="C91" s="25" t="s">
        <v>21</v>
      </c>
      <c r="D91" s="31"/>
      <c r="E91" s="31"/>
      <c r="F91" s="23" t="str">
        <f>E15</f>
        <v>Obec Reľov</v>
      </c>
      <c r="G91" s="31"/>
      <c r="H91" s="31"/>
      <c r="I91" s="108" t="s">
        <v>27</v>
      </c>
      <c r="J91" s="28" t="str">
        <f>E21</f>
        <v>Ing. Štefan Vilga, Hviezdoslavova 18, Sp. Belá</v>
      </c>
      <c r="K91" s="31"/>
      <c r="L91" s="34"/>
    </row>
    <row r="92" spans="2:47" s="1" customFormat="1" ht="15.2" customHeight="1">
      <c r="B92" s="30"/>
      <c r="C92" s="25" t="s">
        <v>25</v>
      </c>
      <c r="D92" s="31"/>
      <c r="E92" s="31"/>
      <c r="F92" s="23" t="str">
        <f>IF(E18="","",E18)</f>
        <v>Vyplň údaj</v>
      </c>
      <c r="G92" s="31"/>
      <c r="H92" s="31"/>
      <c r="I92" s="108" t="s">
        <v>31</v>
      </c>
      <c r="J92" s="28" t="str">
        <f>E24</f>
        <v>Ing. Vladimír Dubjel</v>
      </c>
      <c r="K92" s="31"/>
      <c r="L92" s="34"/>
    </row>
    <row r="93" spans="2:47" s="1" customFormat="1" ht="10.35" customHeight="1">
      <c r="B93" s="30"/>
      <c r="C93" s="31"/>
      <c r="D93" s="31"/>
      <c r="E93" s="31"/>
      <c r="F93" s="31"/>
      <c r="G93" s="31"/>
      <c r="H93" s="31"/>
      <c r="I93" s="106"/>
      <c r="J93" s="31"/>
      <c r="K93" s="31"/>
      <c r="L93" s="34"/>
    </row>
    <row r="94" spans="2:47" s="1" customFormat="1" ht="29.25" customHeight="1">
      <c r="B94" s="30"/>
      <c r="C94" s="142" t="s">
        <v>95</v>
      </c>
      <c r="D94" s="143"/>
      <c r="E94" s="143"/>
      <c r="F94" s="143"/>
      <c r="G94" s="143"/>
      <c r="H94" s="143"/>
      <c r="I94" s="144"/>
      <c r="J94" s="145" t="s">
        <v>96</v>
      </c>
      <c r="K94" s="143"/>
      <c r="L94" s="34"/>
    </row>
    <row r="95" spans="2:47" s="1" customFormat="1" ht="10.35" customHeight="1">
      <c r="B95" s="30"/>
      <c r="C95" s="31"/>
      <c r="D95" s="31"/>
      <c r="E95" s="31"/>
      <c r="F95" s="31"/>
      <c r="G95" s="31"/>
      <c r="H95" s="31"/>
      <c r="I95" s="106"/>
      <c r="J95" s="31"/>
      <c r="K95" s="31"/>
      <c r="L95" s="34"/>
    </row>
    <row r="96" spans="2:47" s="1" customFormat="1" ht="22.9" customHeight="1">
      <c r="B96" s="30"/>
      <c r="C96" s="146" t="s">
        <v>97</v>
      </c>
      <c r="D96" s="31"/>
      <c r="E96" s="31"/>
      <c r="F96" s="31"/>
      <c r="G96" s="31"/>
      <c r="H96" s="31"/>
      <c r="I96" s="106"/>
      <c r="J96" s="75">
        <f>J122</f>
        <v>0</v>
      </c>
      <c r="K96" s="31"/>
      <c r="L96" s="34"/>
      <c r="AU96" s="13" t="s">
        <v>98</v>
      </c>
    </row>
    <row r="97" spans="2:12" s="8" customFormat="1" ht="24.95" customHeight="1">
      <c r="B97" s="147"/>
      <c r="C97" s="148"/>
      <c r="D97" s="149" t="s">
        <v>99</v>
      </c>
      <c r="E97" s="150"/>
      <c r="F97" s="150"/>
      <c r="G97" s="150"/>
      <c r="H97" s="150"/>
      <c r="I97" s="151"/>
      <c r="J97" s="152">
        <f>J123</f>
        <v>0</v>
      </c>
      <c r="K97" s="148"/>
      <c r="L97" s="153"/>
    </row>
    <row r="98" spans="2:12" s="9" customFormat="1" ht="19.899999999999999" customHeight="1">
      <c r="B98" s="154"/>
      <c r="C98" s="155"/>
      <c r="D98" s="156" t="s">
        <v>100</v>
      </c>
      <c r="E98" s="157"/>
      <c r="F98" s="157"/>
      <c r="G98" s="157"/>
      <c r="H98" s="157"/>
      <c r="I98" s="158"/>
      <c r="J98" s="159">
        <f>J124</f>
        <v>0</v>
      </c>
      <c r="K98" s="155"/>
      <c r="L98" s="160"/>
    </row>
    <row r="99" spans="2:12" s="9" customFormat="1" ht="19.899999999999999" customHeight="1">
      <c r="B99" s="154"/>
      <c r="C99" s="155"/>
      <c r="D99" s="156" t="s">
        <v>101</v>
      </c>
      <c r="E99" s="157"/>
      <c r="F99" s="157"/>
      <c r="G99" s="157"/>
      <c r="H99" s="157"/>
      <c r="I99" s="158"/>
      <c r="J99" s="159">
        <f>J129</f>
        <v>0</v>
      </c>
      <c r="K99" s="155"/>
      <c r="L99" s="160"/>
    </row>
    <row r="100" spans="2:12" s="9" customFormat="1" ht="19.899999999999999" customHeight="1">
      <c r="B100" s="154"/>
      <c r="C100" s="155"/>
      <c r="D100" s="156" t="s">
        <v>104</v>
      </c>
      <c r="E100" s="157"/>
      <c r="F100" s="157"/>
      <c r="G100" s="157"/>
      <c r="H100" s="157"/>
      <c r="I100" s="158"/>
      <c r="J100" s="159">
        <f>J133</f>
        <v>0</v>
      </c>
      <c r="K100" s="155"/>
      <c r="L100" s="160"/>
    </row>
    <row r="101" spans="2:12" s="8" customFormat="1" ht="24.95" customHeight="1">
      <c r="B101" s="147"/>
      <c r="C101" s="148"/>
      <c r="D101" s="149" t="s">
        <v>207</v>
      </c>
      <c r="E101" s="150"/>
      <c r="F101" s="150"/>
      <c r="G101" s="150"/>
      <c r="H101" s="150"/>
      <c r="I101" s="151"/>
      <c r="J101" s="152">
        <f>J135</f>
        <v>0</v>
      </c>
      <c r="K101" s="148"/>
      <c r="L101" s="153"/>
    </row>
    <row r="102" spans="2:12" s="9" customFormat="1" ht="19.899999999999999" customHeight="1">
      <c r="B102" s="154"/>
      <c r="C102" s="155"/>
      <c r="D102" s="156" t="s">
        <v>208</v>
      </c>
      <c r="E102" s="157"/>
      <c r="F102" s="157"/>
      <c r="G102" s="157"/>
      <c r="H102" s="157"/>
      <c r="I102" s="158"/>
      <c r="J102" s="159">
        <f>J136</f>
        <v>0</v>
      </c>
      <c r="K102" s="155"/>
      <c r="L102" s="160"/>
    </row>
    <row r="103" spans="2:12" s="1" customFormat="1" ht="21.75" customHeight="1">
      <c r="B103" s="30"/>
      <c r="C103" s="31"/>
      <c r="D103" s="31"/>
      <c r="E103" s="31"/>
      <c r="F103" s="31"/>
      <c r="G103" s="31"/>
      <c r="H103" s="31"/>
      <c r="I103" s="106"/>
      <c r="J103" s="31"/>
      <c r="K103" s="31"/>
      <c r="L103" s="34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138"/>
      <c r="J104" s="46"/>
      <c r="K104" s="46"/>
      <c r="L104" s="34"/>
    </row>
    <row r="108" spans="2:12" s="1" customFormat="1" ht="6.95" customHeight="1">
      <c r="B108" s="47"/>
      <c r="C108" s="48"/>
      <c r="D108" s="48"/>
      <c r="E108" s="48"/>
      <c r="F108" s="48"/>
      <c r="G108" s="48"/>
      <c r="H108" s="48"/>
      <c r="I108" s="141"/>
      <c r="J108" s="48"/>
      <c r="K108" s="48"/>
      <c r="L108" s="34"/>
    </row>
    <row r="109" spans="2:12" s="1" customFormat="1" ht="24.95" customHeight="1">
      <c r="B109" s="30"/>
      <c r="C109" s="19" t="s">
        <v>105</v>
      </c>
      <c r="D109" s="31"/>
      <c r="E109" s="31"/>
      <c r="F109" s="31"/>
      <c r="G109" s="31"/>
      <c r="H109" s="31"/>
      <c r="I109" s="106"/>
      <c r="J109" s="31"/>
      <c r="K109" s="31"/>
      <c r="L109" s="34"/>
    </row>
    <row r="110" spans="2:12" s="1" customFormat="1" ht="6.95" customHeight="1">
      <c r="B110" s="30"/>
      <c r="C110" s="31"/>
      <c r="D110" s="31"/>
      <c r="E110" s="31"/>
      <c r="F110" s="31"/>
      <c r="G110" s="31"/>
      <c r="H110" s="31"/>
      <c r="I110" s="106"/>
      <c r="J110" s="31"/>
      <c r="K110" s="31"/>
      <c r="L110" s="34"/>
    </row>
    <row r="111" spans="2:12" s="1" customFormat="1" ht="12" customHeight="1">
      <c r="B111" s="30"/>
      <c r="C111" s="25" t="s">
        <v>14</v>
      </c>
      <c r="D111" s="31"/>
      <c r="E111" s="31"/>
      <c r="F111" s="31"/>
      <c r="G111" s="31"/>
      <c r="H111" s="31"/>
      <c r="I111" s="106"/>
      <c r="J111" s="31"/>
      <c r="K111" s="31"/>
      <c r="L111" s="34"/>
    </row>
    <row r="112" spans="2:12" s="1" customFormat="1" ht="16.5" customHeight="1">
      <c r="B112" s="30"/>
      <c r="C112" s="31"/>
      <c r="D112" s="31"/>
      <c r="E112" s="258" t="str">
        <f>E7</f>
        <v>Novostavba dvoch lávok cez potok a parkoviska pri cintoríne</v>
      </c>
      <c r="F112" s="259"/>
      <c r="G112" s="259"/>
      <c r="H112" s="259"/>
      <c r="I112" s="106"/>
      <c r="J112" s="31"/>
      <c r="K112" s="31"/>
      <c r="L112" s="34"/>
    </row>
    <row r="113" spans="2:65" s="1" customFormat="1" ht="12" customHeight="1">
      <c r="B113" s="30"/>
      <c r="C113" s="25" t="s">
        <v>91</v>
      </c>
      <c r="D113" s="31"/>
      <c r="E113" s="31"/>
      <c r="F113" s="31"/>
      <c r="G113" s="31"/>
      <c r="H113" s="31"/>
      <c r="I113" s="106"/>
      <c r="J113" s="31"/>
      <c r="K113" s="31"/>
      <c r="L113" s="34"/>
    </row>
    <row r="114" spans="2:65" s="1" customFormat="1" ht="16.5" customHeight="1">
      <c r="B114" s="30"/>
      <c r="C114" s="31"/>
      <c r="D114" s="31"/>
      <c r="E114" s="241" t="str">
        <f>E9</f>
        <v>003 - Lávka cez potok 2</v>
      </c>
      <c r="F114" s="257"/>
      <c r="G114" s="257"/>
      <c r="H114" s="257"/>
      <c r="I114" s="106"/>
      <c r="J114" s="31"/>
      <c r="K114" s="31"/>
      <c r="L114" s="34"/>
    </row>
    <row r="115" spans="2:65" s="1" customFormat="1" ht="6.95" customHeight="1">
      <c r="B115" s="30"/>
      <c r="C115" s="31"/>
      <c r="D115" s="31"/>
      <c r="E115" s="31"/>
      <c r="F115" s="31"/>
      <c r="G115" s="31"/>
      <c r="H115" s="31"/>
      <c r="I115" s="106"/>
      <c r="J115" s="31"/>
      <c r="K115" s="31"/>
      <c r="L115" s="34"/>
    </row>
    <row r="116" spans="2:65" s="1" customFormat="1" ht="12" customHeight="1">
      <c r="B116" s="30"/>
      <c r="C116" s="25" t="s">
        <v>18</v>
      </c>
      <c r="D116" s="31"/>
      <c r="E116" s="31"/>
      <c r="F116" s="23" t="str">
        <f>F12</f>
        <v>Obec Reľov, pozemok p.č. 2545/8</v>
      </c>
      <c r="G116" s="31"/>
      <c r="H116" s="31"/>
      <c r="I116" s="108" t="s">
        <v>20</v>
      </c>
      <c r="J116" s="57">
        <f>IF(J12="","",J12)</f>
        <v>43609</v>
      </c>
      <c r="K116" s="31"/>
      <c r="L116" s="34"/>
    </row>
    <row r="117" spans="2:65" s="1" customFormat="1" ht="6.95" customHeight="1">
      <c r="B117" s="30"/>
      <c r="C117" s="31"/>
      <c r="D117" s="31"/>
      <c r="E117" s="31"/>
      <c r="F117" s="31"/>
      <c r="G117" s="31"/>
      <c r="H117" s="31"/>
      <c r="I117" s="106"/>
      <c r="J117" s="31"/>
      <c r="K117" s="31"/>
      <c r="L117" s="34"/>
    </row>
    <row r="118" spans="2:65" s="1" customFormat="1" ht="43.15" customHeight="1">
      <c r="B118" s="30"/>
      <c r="C118" s="25" t="s">
        <v>21</v>
      </c>
      <c r="D118" s="31"/>
      <c r="E118" s="31"/>
      <c r="F118" s="23" t="str">
        <f>E15</f>
        <v>Obec Reľov</v>
      </c>
      <c r="G118" s="31"/>
      <c r="H118" s="31"/>
      <c r="I118" s="108" t="s">
        <v>27</v>
      </c>
      <c r="J118" s="28" t="str">
        <f>E21</f>
        <v>Ing. Štefan Vilga, Hviezdoslavova 18, Sp. Belá</v>
      </c>
      <c r="K118" s="31"/>
      <c r="L118" s="34"/>
    </row>
    <row r="119" spans="2:65" s="1" customFormat="1" ht="15.2" customHeight="1">
      <c r="B119" s="30"/>
      <c r="C119" s="25" t="s">
        <v>25</v>
      </c>
      <c r="D119" s="31"/>
      <c r="E119" s="31"/>
      <c r="F119" s="23" t="str">
        <f>IF(E18="","",E18)</f>
        <v>Vyplň údaj</v>
      </c>
      <c r="G119" s="31"/>
      <c r="H119" s="31"/>
      <c r="I119" s="108" t="s">
        <v>31</v>
      </c>
      <c r="J119" s="28" t="str">
        <f>E24</f>
        <v>Ing. Vladimír Dubjel</v>
      </c>
      <c r="K119" s="31"/>
      <c r="L119" s="34"/>
    </row>
    <row r="120" spans="2:65" s="1" customFormat="1" ht="10.35" customHeight="1">
      <c r="B120" s="30"/>
      <c r="C120" s="31"/>
      <c r="D120" s="31"/>
      <c r="E120" s="31"/>
      <c r="F120" s="31"/>
      <c r="G120" s="31"/>
      <c r="H120" s="31"/>
      <c r="I120" s="106"/>
      <c r="J120" s="31"/>
      <c r="K120" s="31"/>
      <c r="L120" s="34"/>
    </row>
    <row r="121" spans="2:65" s="10" customFormat="1" ht="29.25" customHeight="1">
      <c r="B121" s="161"/>
      <c r="C121" s="162" t="s">
        <v>106</v>
      </c>
      <c r="D121" s="163" t="s">
        <v>59</v>
      </c>
      <c r="E121" s="163" t="s">
        <v>55</v>
      </c>
      <c r="F121" s="163" t="s">
        <v>56</v>
      </c>
      <c r="G121" s="163" t="s">
        <v>107</v>
      </c>
      <c r="H121" s="163" t="s">
        <v>108</v>
      </c>
      <c r="I121" s="164" t="s">
        <v>109</v>
      </c>
      <c r="J121" s="165" t="s">
        <v>96</v>
      </c>
      <c r="K121" s="166" t="s">
        <v>110</v>
      </c>
      <c r="L121" s="167"/>
      <c r="M121" s="66" t="s">
        <v>1</v>
      </c>
      <c r="N121" s="67" t="s">
        <v>38</v>
      </c>
      <c r="O121" s="67" t="s">
        <v>111</v>
      </c>
      <c r="P121" s="67" t="s">
        <v>112</v>
      </c>
      <c r="Q121" s="67" t="s">
        <v>113</v>
      </c>
      <c r="R121" s="67" t="s">
        <v>114</v>
      </c>
      <c r="S121" s="67" t="s">
        <v>115</v>
      </c>
      <c r="T121" s="68" t="s">
        <v>116</v>
      </c>
    </row>
    <row r="122" spans="2:65" s="1" customFormat="1" ht="22.9" customHeight="1">
      <c r="B122" s="30"/>
      <c r="C122" s="73" t="s">
        <v>97</v>
      </c>
      <c r="D122" s="31"/>
      <c r="E122" s="31"/>
      <c r="F122" s="31"/>
      <c r="G122" s="31"/>
      <c r="H122" s="31"/>
      <c r="I122" s="106"/>
      <c r="J122" s="168">
        <f>BK122</f>
        <v>0</v>
      </c>
      <c r="K122" s="31"/>
      <c r="L122" s="34"/>
      <c r="M122" s="69"/>
      <c r="N122" s="70"/>
      <c r="O122" s="70"/>
      <c r="P122" s="169">
        <f>P123+P135</f>
        <v>0</v>
      </c>
      <c r="Q122" s="70"/>
      <c r="R122" s="169">
        <f>R123+R135</f>
        <v>1.2784959600000003</v>
      </c>
      <c r="S122" s="70"/>
      <c r="T122" s="170">
        <f>T123+T135</f>
        <v>0</v>
      </c>
      <c r="AT122" s="13" t="s">
        <v>73</v>
      </c>
      <c r="AU122" s="13" t="s">
        <v>98</v>
      </c>
      <c r="BK122" s="171">
        <f>BK123+BK135</f>
        <v>0</v>
      </c>
    </row>
    <row r="123" spans="2:65" s="11" customFormat="1" ht="25.9" customHeight="1">
      <c r="B123" s="172"/>
      <c r="C123" s="173"/>
      <c r="D123" s="174" t="s">
        <v>73</v>
      </c>
      <c r="E123" s="175" t="s">
        <v>117</v>
      </c>
      <c r="F123" s="175" t="s">
        <v>118</v>
      </c>
      <c r="G123" s="173"/>
      <c r="H123" s="173"/>
      <c r="I123" s="176"/>
      <c r="J123" s="177">
        <f>BK123</f>
        <v>0</v>
      </c>
      <c r="K123" s="173"/>
      <c r="L123" s="178"/>
      <c r="M123" s="179"/>
      <c r="N123" s="180"/>
      <c r="O123" s="180"/>
      <c r="P123" s="181">
        <f>P124+P129+P133</f>
        <v>0</v>
      </c>
      <c r="Q123" s="180"/>
      <c r="R123" s="181">
        <f>R124+R129+R133</f>
        <v>1.1924985600000002</v>
      </c>
      <c r="S123" s="180"/>
      <c r="T123" s="182">
        <f>T124+T129+T133</f>
        <v>0</v>
      </c>
      <c r="AR123" s="183" t="s">
        <v>82</v>
      </c>
      <c r="AT123" s="184" t="s">
        <v>73</v>
      </c>
      <c r="AU123" s="184" t="s">
        <v>74</v>
      </c>
      <c r="AY123" s="183" t="s">
        <v>119</v>
      </c>
      <c r="BK123" s="185">
        <f>BK124+BK129+BK133</f>
        <v>0</v>
      </c>
    </row>
    <row r="124" spans="2:65" s="11" customFormat="1" ht="22.9" customHeight="1">
      <c r="B124" s="172"/>
      <c r="C124" s="173"/>
      <c r="D124" s="174" t="s">
        <v>73</v>
      </c>
      <c r="E124" s="186" t="s">
        <v>82</v>
      </c>
      <c r="F124" s="186" t="s">
        <v>120</v>
      </c>
      <c r="G124" s="173"/>
      <c r="H124" s="173"/>
      <c r="I124" s="176"/>
      <c r="J124" s="187">
        <f>BK124</f>
        <v>0</v>
      </c>
      <c r="K124" s="173"/>
      <c r="L124" s="178"/>
      <c r="M124" s="179"/>
      <c r="N124" s="180"/>
      <c r="O124" s="180"/>
      <c r="P124" s="181">
        <f>SUM(P125:P128)</f>
        <v>0</v>
      </c>
      <c r="Q124" s="180"/>
      <c r="R124" s="181">
        <f>SUM(R125:R128)</f>
        <v>0</v>
      </c>
      <c r="S124" s="180"/>
      <c r="T124" s="182">
        <f>SUM(T125:T128)</f>
        <v>0</v>
      </c>
      <c r="AR124" s="183" t="s">
        <v>82</v>
      </c>
      <c r="AT124" s="184" t="s">
        <v>73</v>
      </c>
      <c r="AU124" s="184" t="s">
        <v>82</v>
      </c>
      <c r="AY124" s="183" t="s">
        <v>119</v>
      </c>
      <c r="BK124" s="185">
        <f>SUM(BK125:BK128)</f>
        <v>0</v>
      </c>
    </row>
    <row r="125" spans="2:65" s="1" customFormat="1" ht="24" customHeight="1">
      <c r="B125" s="30"/>
      <c r="C125" s="188" t="s">
        <v>82</v>
      </c>
      <c r="D125" s="188" t="s">
        <v>121</v>
      </c>
      <c r="E125" s="189" t="s">
        <v>209</v>
      </c>
      <c r="F125" s="190" t="s">
        <v>210</v>
      </c>
      <c r="G125" s="191" t="s">
        <v>124</v>
      </c>
      <c r="H125" s="192">
        <v>0.51800000000000002</v>
      </c>
      <c r="I125" s="193"/>
      <c r="J125" s="192">
        <f>ROUND(I125*H125,3)</f>
        <v>0</v>
      </c>
      <c r="K125" s="190" t="s">
        <v>125</v>
      </c>
      <c r="L125" s="34"/>
      <c r="M125" s="194" t="s">
        <v>1</v>
      </c>
      <c r="N125" s="195" t="s">
        <v>40</v>
      </c>
      <c r="O125" s="62"/>
      <c r="P125" s="196">
        <f>O125*H125</f>
        <v>0</v>
      </c>
      <c r="Q125" s="196">
        <v>0</v>
      </c>
      <c r="R125" s="196">
        <f>Q125*H125</f>
        <v>0</v>
      </c>
      <c r="S125" s="196">
        <v>0</v>
      </c>
      <c r="T125" s="197">
        <f>S125*H125</f>
        <v>0</v>
      </c>
      <c r="AR125" s="198" t="s">
        <v>126</v>
      </c>
      <c r="AT125" s="198" t="s">
        <v>121</v>
      </c>
      <c r="AU125" s="198" t="s">
        <v>127</v>
      </c>
      <c r="AY125" s="13" t="s">
        <v>119</v>
      </c>
      <c r="BE125" s="199">
        <f>IF(N125="základná",J125,0)</f>
        <v>0</v>
      </c>
      <c r="BF125" s="199">
        <f>IF(N125="znížená",J125,0)</f>
        <v>0</v>
      </c>
      <c r="BG125" s="199">
        <f>IF(N125="zákl. prenesená",J125,0)</f>
        <v>0</v>
      </c>
      <c r="BH125" s="199">
        <f>IF(N125="zníž. prenesená",J125,0)</f>
        <v>0</v>
      </c>
      <c r="BI125" s="199">
        <f>IF(N125="nulová",J125,0)</f>
        <v>0</v>
      </c>
      <c r="BJ125" s="13" t="s">
        <v>127</v>
      </c>
      <c r="BK125" s="200">
        <f>ROUND(I125*H125,3)</f>
        <v>0</v>
      </c>
      <c r="BL125" s="13" t="s">
        <v>126</v>
      </c>
      <c r="BM125" s="198" t="s">
        <v>211</v>
      </c>
    </row>
    <row r="126" spans="2:65" s="1" customFormat="1" ht="24" customHeight="1">
      <c r="B126" s="30"/>
      <c r="C126" s="188" t="s">
        <v>127</v>
      </c>
      <c r="D126" s="188" t="s">
        <v>121</v>
      </c>
      <c r="E126" s="189" t="s">
        <v>212</v>
      </c>
      <c r="F126" s="190" t="s">
        <v>213</v>
      </c>
      <c r="G126" s="191" t="s">
        <v>124</v>
      </c>
      <c r="H126" s="192">
        <v>0.51800000000000002</v>
      </c>
      <c r="I126" s="193"/>
      <c r="J126" s="192">
        <f>ROUND(I126*H126,3)</f>
        <v>0</v>
      </c>
      <c r="K126" s="190" t="s">
        <v>125</v>
      </c>
      <c r="L126" s="34"/>
      <c r="M126" s="194" t="s">
        <v>1</v>
      </c>
      <c r="N126" s="195" t="s">
        <v>40</v>
      </c>
      <c r="O126" s="62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AR126" s="198" t="s">
        <v>126</v>
      </c>
      <c r="AT126" s="198" t="s">
        <v>121</v>
      </c>
      <c r="AU126" s="198" t="s">
        <v>127</v>
      </c>
      <c r="AY126" s="13" t="s">
        <v>119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3" t="s">
        <v>127</v>
      </c>
      <c r="BK126" s="200">
        <f>ROUND(I126*H126,3)</f>
        <v>0</v>
      </c>
      <c r="BL126" s="13" t="s">
        <v>126</v>
      </c>
      <c r="BM126" s="198" t="s">
        <v>214</v>
      </c>
    </row>
    <row r="127" spans="2:65" s="1" customFormat="1" ht="24" customHeight="1">
      <c r="B127" s="30"/>
      <c r="C127" s="188" t="s">
        <v>132</v>
      </c>
      <c r="D127" s="188" t="s">
        <v>121</v>
      </c>
      <c r="E127" s="189" t="s">
        <v>133</v>
      </c>
      <c r="F127" s="190" t="s">
        <v>134</v>
      </c>
      <c r="G127" s="191" t="s">
        <v>124</v>
      </c>
      <c r="H127" s="192">
        <v>0.51800000000000002</v>
      </c>
      <c r="I127" s="193"/>
      <c r="J127" s="192">
        <f>ROUND(I127*H127,3)</f>
        <v>0</v>
      </c>
      <c r="K127" s="190" t="s">
        <v>125</v>
      </c>
      <c r="L127" s="34"/>
      <c r="M127" s="194" t="s">
        <v>1</v>
      </c>
      <c r="N127" s="195" t="s">
        <v>40</v>
      </c>
      <c r="O127" s="62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AR127" s="198" t="s">
        <v>126</v>
      </c>
      <c r="AT127" s="198" t="s">
        <v>121</v>
      </c>
      <c r="AU127" s="198" t="s">
        <v>127</v>
      </c>
      <c r="AY127" s="13" t="s">
        <v>119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3" t="s">
        <v>127</v>
      </c>
      <c r="BK127" s="200">
        <f>ROUND(I127*H127,3)</f>
        <v>0</v>
      </c>
      <c r="BL127" s="13" t="s">
        <v>126</v>
      </c>
      <c r="BM127" s="198" t="s">
        <v>215</v>
      </c>
    </row>
    <row r="128" spans="2:65" s="1" customFormat="1" ht="16.5" customHeight="1">
      <c r="B128" s="30"/>
      <c r="C128" s="188" t="s">
        <v>126</v>
      </c>
      <c r="D128" s="188" t="s">
        <v>121</v>
      </c>
      <c r="E128" s="189" t="s">
        <v>216</v>
      </c>
      <c r="F128" s="190" t="s">
        <v>217</v>
      </c>
      <c r="G128" s="191" t="s">
        <v>124</v>
      </c>
      <c r="H128" s="192">
        <v>0.51800000000000002</v>
      </c>
      <c r="I128" s="193"/>
      <c r="J128" s="192">
        <f>ROUND(I128*H128,3)</f>
        <v>0</v>
      </c>
      <c r="K128" s="190" t="s">
        <v>125</v>
      </c>
      <c r="L128" s="34"/>
      <c r="M128" s="194" t="s">
        <v>1</v>
      </c>
      <c r="N128" s="195" t="s">
        <v>40</v>
      </c>
      <c r="O128" s="62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AR128" s="198" t="s">
        <v>126</v>
      </c>
      <c r="AT128" s="198" t="s">
        <v>121</v>
      </c>
      <c r="AU128" s="198" t="s">
        <v>127</v>
      </c>
      <c r="AY128" s="13" t="s">
        <v>119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3" t="s">
        <v>127</v>
      </c>
      <c r="BK128" s="200">
        <f>ROUND(I128*H128,3)</f>
        <v>0</v>
      </c>
      <c r="BL128" s="13" t="s">
        <v>126</v>
      </c>
      <c r="BM128" s="198" t="s">
        <v>218</v>
      </c>
    </row>
    <row r="129" spans="2:65" s="11" customFormat="1" ht="22.9" customHeight="1">
      <c r="B129" s="172"/>
      <c r="C129" s="173"/>
      <c r="D129" s="174" t="s">
        <v>73</v>
      </c>
      <c r="E129" s="186" t="s">
        <v>127</v>
      </c>
      <c r="F129" s="186" t="s">
        <v>148</v>
      </c>
      <c r="G129" s="173"/>
      <c r="H129" s="173"/>
      <c r="I129" s="176"/>
      <c r="J129" s="187">
        <f>BK129</f>
        <v>0</v>
      </c>
      <c r="K129" s="173"/>
      <c r="L129" s="178"/>
      <c r="M129" s="179"/>
      <c r="N129" s="180"/>
      <c r="O129" s="180"/>
      <c r="P129" s="181">
        <f>SUM(P130:P132)</f>
        <v>0</v>
      </c>
      <c r="Q129" s="180"/>
      <c r="R129" s="181">
        <f>SUM(R130:R132)</f>
        <v>1.1924985600000002</v>
      </c>
      <c r="S129" s="180"/>
      <c r="T129" s="182">
        <f>SUM(T130:T132)</f>
        <v>0</v>
      </c>
      <c r="AR129" s="183" t="s">
        <v>82</v>
      </c>
      <c r="AT129" s="184" t="s">
        <v>73</v>
      </c>
      <c r="AU129" s="184" t="s">
        <v>82</v>
      </c>
      <c r="AY129" s="183" t="s">
        <v>119</v>
      </c>
      <c r="BK129" s="185">
        <f>SUM(BK130:BK132)</f>
        <v>0</v>
      </c>
    </row>
    <row r="130" spans="2:65" s="1" customFormat="1" ht="24" customHeight="1">
      <c r="B130" s="30"/>
      <c r="C130" s="188" t="s">
        <v>139</v>
      </c>
      <c r="D130" s="188" t="s">
        <v>121</v>
      </c>
      <c r="E130" s="189" t="s">
        <v>219</v>
      </c>
      <c r="F130" s="190" t="s">
        <v>220</v>
      </c>
      <c r="G130" s="191" t="s">
        <v>124</v>
      </c>
      <c r="H130" s="192">
        <v>0.51800000000000002</v>
      </c>
      <c r="I130" s="193"/>
      <c r="J130" s="192">
        <f>ROUND(I130*H130,3)</f>
        <v>0</v>
      </c>
      <c r="K130" s="190" t="s">
        <v>125</v>
      </c>
      <c r="L130" s="34"/>
      <c r="M130" s="194" t="s">
        <v>1</v>
      </c>
      <c r="N130" s="195" t="s">
        <v>40</v>
      </c>
      <c r="O130" s="62"/>
      <c r="P130" s="196">
        <f>O130*H130</f>
        <v>0</v>
      </c>
      <c r="Q130" s="196">
        <v>2.2751700000000001</v>
      </c>
      <c r="R130" s="196">
        <f>Q130*H130</f>
        <v>1.1785380600000002</v>
      </c>
      <c r="S130" s="196">
        <v>0</v>
      </c>
      <c r="T130" s="197">
        <f>S130*H130</f>
        <v>0</v>
      </c>
      <c r="AR130" s="198" t="s">
        <v>126</v>
      </c>
      <c r="AT130" s="198" t="s">
        <v>121</v>
      </c>
      <c r="AU130" s="198" t="s">
        <v>127</v>
      </c>
      <c r="AY130" s="13" t="s">
        <v>119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3" t="s">
        <v>127</v>
      </c>
      <c r="BK130" s="200">
        <f>ROUND(I130*H130,3)</f>
        <v>0</v>
      </c>
      <c r="BL130" s="13" t="s">
        <v>126</v>
      </c>
      <c r="BM130" s="198" t="s">
        <v>221</v>
      </c>
    </row>
    <row r="131" spans="2:65" s="1" customFormat="1" ht="24" customHeight="1">
      <c r="B131" s="30"/>
      <c r="C131" s="188" t="s">
        <v>143</v>
      </c>
      <c r="D131" s="188" t="s">
        <v>121</v>
      </c>
      <c r="E131" s="189" t="s">
        <v>222</v>
      </c>
      <c r="F131" s="190" t="s">
        <v>223</v>
      </c>
      <c r="G131" s="191" t="s">
        <v>146</v>
      </c>
      <c r="H131" s="192">
        <v>2.0499999999999998</v>
      </c>
      <c r="I131" s="193"/>
      <c r="J131" s="192">
        <f>ROUND(I131*H131,3)</f>
        <v>0</v>
      </c>
      <c r="K131" s="190" t="s">
        <v>125</v>
      </c>
      <c r="L131" s="34"/>
      <c r="M131" s="194" t="s">
        <v>1</v>
      </c>
      <c r="N131" s="195" t="s">
        <v>40</v>
      </c>
      <c r="O131" s="62"/>
      <c r="P131" s="196">
        <f>O131*H131</f>
        <v>0</v>
      </c>
      <c r="Q131" s="196">
        <v>6.8100000000000001E-3</v>
      </c>
      <c r="R131" s="196">
        <f>Q131*H131</f>
        <v>1.3960499999999999E-2</v>
      </c>
      <c r="S131" s="196">
        <v>0</v>
      </c>
      <c r="T131" s="197">
        <f>S131*H131</f>
        <v>0</v>
      </c>
      <c r="AR131" s="198" t="s">
        <v>126</v>
      </c>
      <c r="AT131" s="198" t="s">
        <v>121</v>
      </c>
      <c r="AU131" s="198" t="s">
        <v>127</v>
      </c>
      <c r="AY131" s="13" t="s">
        <v>119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3" t="s">
        <v>127</v>
      </c>
      <c r="BK131" s="200">
        <f>ROUND(I131*H131,3)</f>
        <v>0</v>
      </c>
      <c r="BL131" s="13" t="s">
        <v>126</v>
      </c>
      <c r="BM131" s="198" t="s">
        <v>224</v>
      </c>
    </row>
    <row r="132" spans="2:65" s="1" customFormat="1" ht="24" customHeight="1">
      <c r="B132" s="30"/>
      <c r="C132" s="188" t="s">
        <v>149</v>
      </c>
      <c r="D132" s="188" t="s">
        <v>121</v>
      </c>
      <c r="E132" s="189" t="s">
        <v>225</v>
      </c>
      <c r="F132" s="190" t="s">
        <v>226</v>
      </c>
      <c r="G132" s="191" t="s">
        <v>146</v>
      </c>
      <c r="H132" s="192">
        <v>2.0499999999999998</v>
      </c>
      <c r="I132" s="193"/>
      <c r="J132" s="192">
        <f>ROUND(I132*H132,3)</f>
        <v>0</v>
      </c>
      <c r="K132" s="190" t="s">
        <v>125</v>
      </c>
      <c r="L132" s="34"/>
      <c r="M132" s="194" t="s">
        <v>1</v>
      </c>
      <c r="N132" s="195" t="s">
        <v>40</v>
      </c>
      <c r="O132" s="62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AR132" s="198" t="s">
        <v>126</v>
      </c>
      <c r="AT132" s="198" t="s">
        <v>121</v>
      </c>
      <c r="AU132" s="198" t="s">
        <v>127</v>
      </c>
      <c r="AY132" s="13" t="s">
        <v>119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3" t="s">
        <v>127</v>
      </c>
      <c r="BK132" s="200">
        <f>ROUND(I132*H132,3)</f>
        <v>0</v>
      </c>
      <c r="BL132" s="13" t="s">
        <v>126</v>
      </c>
      <c r="BM132" s="198" t="s">
        <v>227</v>
      </c>
    </row>
    <row r="133" spans="2:65" s="11" customFormat="1" ht="22.9" customHeight="1">
      <c r="B133" s="172"/>
      <c r="C133" s="173"/>
      <c r="D133" s="174" t="s">
        <v>73</v>
      </c>
      <c r="E133" s="186" t="s">
        <v>198</v>
      </c>
      <c r="F133" s="186" t="s">
        <v>199</v>
      </c>
      <c r="G133" s="173"/>
      <c r="H133" s="173"/>
      <c r="I133" s="176"/>
      <c r="J133" s="187">
        <f>BK133</f>
        <v>0</v>
      </c>
      <c r="K133" s="173"/>
      <c r="L133" s="178"/>
      <c r="M133" s="179"/>
      <c r="N133" s="180"/>
      <c r="O133" s="180"/>
      <c r="P133" s="181">
        <f>P134</f>
        <v>0</v>
      </c>
      <c r="Q133" s="180"/>
      <c r="R133" s="181">
        <f>R134</f>
        <v>0</v>
      </c>
      <c r="S133" s="180"/>
      <c r="T133" s="182">
        <f>T134</f>
        <v>0</v>
      </c>
      <c r="AR133" s="183" t="s">
        <v>82</v>
      </c>
      <c r="AT133" s="184" t="s">
        <v>73</v>
      </c>
      <c r="AU133" s="184" t="s">
        <v>82</v>
      </c>
      <c r="AY133" s="183" t="s">
        <v>119</v>
      </c>
      <c r="BK133" s="185">
        <f>BK134</f>
        <v>0</v>
      </c>
    </row>
    <row r="134" spans="2:65" s="1" customFormat="1" ht="24" customHeight="1">
      <c r="B134" s="30"/>
      <c r="C134" s="188" t="s">
        <v>154</v>
      </c>
      <c r="D134" s="188" t="s">
        <v>121</v>
      </c>
      <c r="E134" s="189" t="s">
        <v>228</v>
      </c>
      <c r="F134" s="190" t="s">
        <v>229</v>
      </c>
      <c r="G134" s="191" t="s">
        <v>203</v>
      </c>
      <c r="H134" s="192">
        <v>1.1919999999999999</v>
      </c>
      <c r="I134" s="193"/>
      <c r="J134" s="192">
        <f>ROUND(I134*H134,3)</f>
        <v>0</v>
      </c>
      <c r="K134" s="190" t="s">
        <v>125</v>
      </c>
      <c r="L134" s="34"/>
      <c r="M134" s="194" t="s">
        <v>1</v>
      </c>
      <c r="N134" s="195" t="s">
        <v>40</v>
      </c>
      <c r="O134" s="62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AR134" s="198" t="s">
        <v>126</v>
      </c>
      <c r="AT134" s="198" t="s">
        <v>121</v>
      </c>
      <c r="AU134" s="198" t="s">
        <v>127</v>
      </c>
      <c r="AY134" s="13" t="s">
        <v>119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3" t="s">
        <v>127</v>
      </c>
      <c r="BK134" s="200">
        <f>ROUND(I134*H134,3)</f>
        <v>0</v>
      </c>
      <c r="BL134" s="13" t="s">
        <v>126</v>
      </c>
      <c r="BM134" s="198" t="s">
        <v>230</v>
      </c>
    </row>
    <row r="135" spans="2:65" s="11" customFormat="1" ht="25.9" customHeight="1">
      <c r="B135" s="172"/>
      <c r="C135" s="173"/>
      <c r="D135" s="174" t="s">
        <v>73</v>
      </c>
      <c r="E135" s="175" t="s">
        <v>231</v>
      </c>
      <c r="F135" s="175" t="s">
        <v>232</v>
      </c>
      <c r="G135" s="173"/>
      <c r="H135" s="173"/>
      <c r="I135" s="176"/>
      <c r="J135" s="177">
        <f>BK135</f>
        <v>0</v>
      </c>
      <c r="K135" s="173"/>
      <c r="L135" s="178"/>
      <c r="M135" s="179"/>
      <c r="N135" s="180"/>
      <c r="O135" s="180"/>
      <c r="P135" s="181">
        <f>P136</f>
        <v>0</v>
      </c>
      <c r="Q135" s="180"/>
      <c r="R135" s="181">
        <f>R136</f>
        <v>8.5997400000000002E-2</v>
      </c>
      <c r="S135" s="180"/>
      <c r="T135" s="182">
        <f>T136</f>
        <v>0</v>
      </c>
      <c r="AR135" s="183" t="s">
        <v>127</v>
      </c>
      <c r="AT135" s="184" t="s">
        <v>73</v>
      </c>
      <c r="AU135" s="184" t="s">
        <v>74</v>
      </c>
      <c r="AY135" s="183" t="s">
        <v>119</v>
      </c>
      <c r="BK135" s="185">
        <f>BK136</f>
        <v>0</v>
      </c>
    </row>
    <row r="136" spans="2:65" s="11" customFormat="1" ht="22.9" customHeight="1">
      <c r="B136" s="172"/>
      <c r="C136" s="173"/>
      <c r="D136" s="174" t="s">
        <v>73</v>
      </c>
      <c r="E136" s="186" t="s">
        <v>233</v>
      </c>
      <c r="F136" s="186" t="s">
        <v>234</v>
      </c>
      <c r="G136" s="173"/>
      <c r="H136" s="173"/>
      <c r="I136" s="176"/>
      <c r="J136" s="187">
        <f>BK136</f>
        <v>0</v>
      </c>
      <c r="K136" s="173"/>
      <c r="L136" s="178"/>
      <c r="M136" s="179"/>
      <c r="N136" s="180"/>
      <c r="O136" s="180"/>
      <c r="P136" s="181">
        <f>SUM(P137:P141)</f>
        <v>0</v>
      </c>
      <c r="Q136" s="180"/>
      <c r="R136" s="181">
        <f>SUM(R137:R141)</f>
        <v>8.5997400000000002E-2</v>
      </c>
      <c r="S136" s="180"/>
      <c r="T136" s="182">
        <f>SUM(T137:T141)</f>
        <v>0</v>
      </c>
      <c r="AR136" s="183" t="s">
        <v>127</v>
      </c>
      <c r="AT136" s="184" t="s">
        <v>73</v>
      </c>
      <c r="AU136" s="184" t="s">
        <v>82</v>
      </c>
      <c r="AY136" s="183" t="s">
        <v>119</v>
      </c>
      <c r="BK136" s="185">
        <f>SUM(BK137:BK141)</f>
        <v>0</v>
      </c>
    </row>
    <row r="137" spans="2:65" s="1" customFormat="1" ht="16.5" customHeight="1">
      <c r="B137" s="30"/>
      <c r="C137" s="188" t="s">
        <v>159</v>
      </c>
      <c r="D137" s="188" t="s">
        <v>121</v>
      </c>
      <c r="E137" s="189" t="s">
        <v>235</v>
      </c>
      <c r="F137" s="190" t="s">
        <v>236</v>
      </c>
      <c r="G137" s="191" t="s">
        <v>237</v>
      </c>
      <c r="H137" s="192">
        <v>102.3</v>
      </c>
      <c r="I137" s="193"/>
      <c r="J137" s="192">
        <f>ROUND(I137*H137,3)</f>
        <v>0</v>
      </c>
      <c r="K137" s="190" t="s">
        <v>1</v>
      </c>
      <c r="L137" s="34"/>
      <c r="M137" s="194" t="s">
        <v>1</v>
      </c>
      <c r="N137" s="195" t="s">
        <v>40</v>
      </c>
      <c r="O137" s="62"/>
      <c r="P137" s="196">
        <f>O137*H137</f>
        <v>0</v>
      </c>
      <c r="Q137" s="196">
        <v>5.0000000000000002E-5</v>
      </c>
      <c r="R137" s="196">
        <f>Q137*H137</f>
        <v>5.1149999999999998E-3</v>
      </c>
      <c r="S137" s="196">
        <v>0</v>
      </c>
      <c r="T137" s="197">
        <f>S137*H137</f>
        <v>0</v>
      </c>
      <c r="AR137" s="198" t="s">
        <v>190</v>
      </c>
      <c r="AT137" s="198" t="s">
        <v>121</v>
      </c>
      <c r="AU137" s="198" t="s">
        <v>127</v>
      </c>
      <c r="AY137" s="13" t="s">
        <v>119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3" t="s">
        <v>127</v>
      </c>
      <c r="BK137" s="200">
        <f>ROUND(I137*H137,3)</f>
        <v>0</v>
      </c>
      <c r="BL137" s="13" t="s">
        <v>190</v>
      </c>
      <c r="BM137" s="198" t="s">
        <v>238</v>
      </c>
    </row>
    <row r="138" spans="2:65" s="1" customFormat="1" ht="16.5" customHeight="1">
      <c r="B138" s="30"/>
      <c r="C138" s="201" t="s">
        <v>163</v>
      </c>
      <c r="D138" s="201" t="s">
        <v>181</v>
      </c>
      <c r="E138" s="202" t="s">
        <v>239</v>
      </c>
      <c r="F138" s="203" t="s">
        <v>240</v>
      </c>
      <c r="G138" s="204" t="s">
        <v>146</v>
      </c>
      <c r="H138" s="205">
        <v>10</v>
      </c>
      <c r="I138" s="206"/>
      <c r="J138" s="205">
        <f>ROUND(I138*H138,3)</f>
        <v>0</v>
      </c>
      <c r="K138" s="203" t="s">
        <v>1</v>
      </c>
      <c r="L138" s="207"/>
      <c r="M138" s="208" t="s">
        <v>1</v>
      </c>
      <c r="N138" s="209" t="s">
        <v>40</v>
      </c>
      <c r="O138" s="62"/>
      <c r="P138" s="196">
        <f>O138*H138</f>
        <v>0</v>
      </c>
      <c r="Q138" s="196">
        <v>1.6199999999999999E-3</v>
      </c>
      <c r="R138" s="196">
        <f>Q138*H138</f>
        <v>1.6199999999999999E-2</v>
      </c>
      <c r="S138" s="196">
        <v>0</v>
      </c>
      <c r="T138" s="197">
        <f>S138*H138</f>
        <v>0</v>
      </c>
      <c r="AR138" s="198" t="s">
        <v>241</v>
      </c>
      <c r="AT138" s="198" t="s">
        <v>181</v>
      </c>
      <c r="AU138" s="198" t="s">
        <v>127</v>
      </c>
      <c r="AY138" s="13" t="s">
        <v>119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3" t="s">
        <v>127</v>
      </c>
      <c r="BK138" s="200">
        <f>ROUND(I138*H138,3)</f>
        <v>0</v>
      </c>
      <c r="BL138" s="13" t="s">
        <v>190</v>
      </c>
      <c r="BM138" s="198" t="s">
        <v>242</v>
      </c>
    </row>
    <row r="139" spans="2:65" s="1" customFormat="1" ht="24" customHeight="1">
      <c r="B139" s="30"/>
      <c r="C139" s="188" t="s">
        <v>167</v>
      </c>
      <c r="D139" s="188" t="s">
        <v>121</v>
      </c>
      <c r="E139" s="189" t="s">
        <v>243</v>
      </c>
      <c r="F139" s="190" t="s">
        <v>244</v>
      </c>
      <c r="G139" s="191" t="s">
        <v>237</v>
      </c>
      <c r="H139" s="192">
        <v>1293.6479999999999</v>
      </c>
      <c r="I139" s="193"/>
      <c r="J139" s="192">
        <f>ROUND(I139*H139,3)</f>
        <v>0</v>
      </c>
      <c r="K139" s="190" t="s">
        <v>125</v>
      </c>
      <c r="L139" s="34"/>
      <c r="M139" s="194" t="s">
        <v>1</v>
      </c>
      <c r="N139" s="195" t="s">
        <v>40</v>
      </c>
      <c r="O139" s="62"/>
      <c r="P139" s="196">
        <f>O139*H139</f>
        <v>0</v>
      </c>
      <c r="Q139" s="196">
        <v>5.0000000000000002E-5</v>
      </c>
      <c r="R139" s="196">
        <f>Q139*H139</f>
        <v>6.4682400000000001E-2</v>
      </c>
      <c r="S139" s="196">
        <v>0</v>
      </c>
      <c r="T139" s="197">
        <f>S139*H139</f>
        <v>0</v>
      </c>
      <c r="AR139" s="198" t="s">
        <v>190</v>
      </c>
      <c r="AT139" s="198" t="s">
        <v>121</v>
      </c>
      <c r="AU139" s="198" t="s">
        <v>127</v>
      </c>
      <c r="AY139" s="13" t="s">
        <v>119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3" t="s">
        <v>127</v>
      </c>
      <c r="BK139" s="200">
        <f>ROUND(I139*H139,3)</f>
        <v>0</v>
      </c>
      <c r="BL139" s="13" t="s">
        <v>190</v>
      </c>
      <c r="BM139" s="198" t="s">
        <v>245</v>
      </c>
    </row>
    <row r="140" spans="2:65" s="1" customFormat="1" ht="24" customHeight="1">
      <c r="B140" s="30"/>
      <c r="C140" s="188" t="s">
        <v>171</v>
      </c>
      <c r="D140" s="188" t="s">
        <v>121</v>
      </c>
      <c r="E140" s="189" t="s">
        <v>246</v>
      </c>
      <c r="F140" s="190" t="s">
        <v>247</v>
      </c>
      <c r="G140" s="191" t="s">
        <v>237</v>
      </c>
      <c r="H140" s="192">
        <v>1293.6479999999999</v>
      </c>
      <c r="I140" s="193"/>
      <c r="J140" s="192">
        <f>ROUND(I140*H140,3)</f>
        <v>0</v>
      </c>
      <c r="K140" s="190" t="s">
        <v>1</v>
      </c>
      <c r="L140" s="34"/>
      <c r="M140" s="194" t="s">
        <v>1</v>
      </c>
      <c r="N140" s="195" t="s">
        <v>40</v>
      </c>
      <c r="O140" s="62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AR140" s="198" t="s">
        <v>190</v>
      </c>
      <c r="AT140" s="198" t="s">
        <v>121</v>
      </c>
      <c r="AU140" s="198" t="s">
        <v>127</v>
      </c>
      <c r="AY140" s="13" t="s">
        <v>119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3" t="s">
        <v>127</v>
      </c>
      <c r="BK140" s="200">
        <f>ROUND(I140*H140,3)</f>
        <v>0</v>
      </c>
      <c r="BL140" s="13" t="s">
        <v>190</v>
      </c>
      <c r="BM140" s="198" t="s">
        <v>248</v>
      </c>
    </row>
    <row r="141" spans="2:65" s="1" customFormat="1" ht="24" customHeight="1">
      <c r="B141" s="30"/>
      <c r="C141" s="188" t="s">
        <v>176</v>
      </c>
      <c r="D141" s="188" t="s">
        <v>121</v>
      </c>
      <c r="E141" s="189" t="s">
        <v>249</v>
      </c>
      <c r="F141" s="190" t="s">
        <v>250</v>
      </c>
      <c r="G141" s="191" t="s">
        <v>203</v>
      </c>
      <c r="H141" s="192">
        <v>1.294</v>
      </c>
      <c r="I141" s="193"/>
      <c r="J141" s="192">
        <f>ROUND(I141*H141,3)</f>
        <v>0</v>
      </c>
      <c r="K141" s="190" t="s">
        <v>125</v>
      </c>
      <c r="L141" s="34"/>
      <c r="M141" s="210" t="s">
        <v>1</v>
      </c>
      <c r="N141" s="211" t="s">
        <v>40</v>
      </c>
      <c r="O141" s="212"/>
      <c r="P141" s="213">
        <f>O141*H141</f>
        <v>0</v>
      </c>
      <c r="Q141" s="213">
        <v>0</v>
      </c>
      <c r="R141" s="213">
        <f>Q141*H141</f>
        <v>0</v>
      </c>
      <c r="S141" s="213">
        <v>0</v>
      </c>
      <c r="T141" s="214">
        <f>S141*H141</f>
        <v>0</v>
      </c>
      <c r="AR141" s="198" t="s">
        <v>190</v>
      </c>
      <c r="AT141" s="198" t="s">
        <v>121</v>
      </c>
      <c r="AU141" s="198" t="s">
        <v>127</v>
      </c>
      <c r="AY141" s="13" t="s">
        <v>119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3" t="s">
        <v>127</v>
      </c>
      <c r="BK141" s="200">
        <f>ROUND(I141*H141,3)</f>
        <v>0</v>
      </c>
      <c r="BL141" s="13" t="s">
        <v>190</v>
      </c>
      <c r="BM141" s="198" t="s">
        <v>251</v>
      </c>
    </row>
    <row r="142" spans="2:65" s="1" customFormat="1" ht="6.95" customHeight="1">
      <c r="B142" s="45"/>
      <c r="C142" s="46"/>
      <c r="D142" s="46"/>
      <c r="E142" s="46"/>
      <c r="F142" s="46"/>
      <c r="G142" s="46"/>
      <c r="H142" s="46"/>
      <c r="I142" s="138"/>
      <c r="J142" s="46"/>
      <c r="K142" s="46"/>
      <c r="L142" s="34"/>
    </row>
  </sheetData>
  <sheetProtection algorithmName="SHA-512" hashValue="ThGfPy9bJ8C3P+r35YwqL8KRdxcYeJqjVYl4a4mh9JplJ5yxSZDm2G7TJk5An88xeA9ln19JCJND5WPlSlfdWQ==" saltValue="Q+8LR1QXn6kcKHzX1KpyoLN0IRfhXG6zQAEaExcgMDOPgRnIWFp7CcLKZbE2M6rpuJwLKRVuQnBAj0on0DIC/g==" spinCount="100000" sheet="1" objects="1" scenarios="1" formatColumns="0" formatRows="0" autoFilter="0"/>
  <autoFilter ref="C121:K141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001 - Parkovisko pri cint...</vt:lpstr>
      <vt:lpstr>002 - Lávka cez potok 1</vt:lpstr>
      <vt:lpstr>003 - Lávka cez potok 2</vt:lpstr>
      <vt:lpstr>'001 - Parkovisko pri cint...'!Názvy_tlače</vt:lpstr>
      <vt:lpstr>'002 - Lávka cez potok 1'!Názvy_tlače</vt:lpstr>
      <vt:lpstr>'003 - Lávka cez potok 2'!Názvy_tlače</vt:lpstr>
      <vt:lpstr>'Rekapitulácia stavby'!Názvy_tlače</vt:lpstr>
      <vt:lpstr>'001 - Parkovisko pri cint...'!Oblasť_tlače</vt:lpstr>
      <vt:lpstr>'002 - Lávka cez potok 1'!Oblasť_tlače</vt:lpstr>
      <vt:lpstr>'003 - Lávka cez potok 2'!Oblasť_tlače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Vlado-PC\Vlado</dc:creator>
  <cp:lastModifiedBy>OU</cp:lastModifiedBy>
  <dcterms:created xsi:type="dcterms:W3CDTF">2019-06-24T05:05:34Z</dcterms:created>
  <dcterms:modified xsi:type="dcterms:W3CDTF">2019-10-04T08:43:41Z</dcterms:modified>
</cp:coreProperties>
</file>